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nryy\Desktop\GOOSE BAY TEMPORARY\Evaluations Temporary\"/>
    </mc:Choice>
  </mc:AlternateContent>
  <bookViews>
    <workbookView xWindow="0" yWindow="0" windowWidth="19200" windowHeight="7035" tabRatio="852" firstSheet="1" activeTab="2"/>
  </bookViews>
  <sheets>
    <sheet name="Sommaire des prix" sheetId="1" r:id="rId1"/>
    <sheet name="Tableau 1 Transitions" sheetId="2" r:id="rId2"/>
    <sheet name="Tabl. 2 Fonct. et l'entre." sheetId="9" r:id="rId3"/>
    <sheet name="Tableau 3 Services Transitoire" sheetId="3" r:id="rId4"/>
    <sheet name="Tabl.4  Services d'alimentation" sheetId="4" r:id="rId5"/>
    <sheet name="Table 5 Autorization de taches " sheetId="5" r:id="rId6"/>
    <sheet name="Tableau 6 Taux divers" sheetId="6" r:id="rId7"/>
    <sheet name="Tableau 7 SCNG" sheetId="11" r:id="rId8"/>
    <sheet name="Tableau 8 Ops Imm" sheetId="8" r:id="rId9"/>
  </sheets>
  <definedNames>
    <definedName name="_Toc3454058" localSheetId="0">'Sommaire des prix'!$A$4</definedName>
    <definedName name="_Toc68748271" localSheetId="8">'Tableau 8 Ops Imm'!#REF!</definedName>
    <definedName name="_Toc68748272" localSheetId="8">'Tableau 8 Ops Imm'!#REF!</definedName>
    <definedName name="_Toc71354887" localSheetId="8">'Tableau 8 Ops Imm'!#REF!</definedName>
    <definedName name="_Toc8293400" localSheetId="0">'Sommaire des prix'!$A$7</definedName>
    <definedName name="_Toc8293401" localSheetId="1">'Tableau 1 Transitions'!$A$1</definedName>
    <definedName name="_Toc8293402" localSheetId="3">'Tableau 3 Services Transitoire'!$A$1</definedName>
    <definedName name="_Toc8293403" localSheetId="4">'Tabl.4  Services d''alimentation'!$A$1</definedName>
    <definedName name="_Toc8293404" localSheetId="5">'Table 5 Autorization de taches '!$A$1</definedName>
    <definedName name="_Toc8293405" localSheetId="6">'Tableau 6 Taux divers'!$A$1</definedName>
    <definedName name="_xlnm.Print_Area" localSheetId="2">'Tabl. 2 Fonct. et l''entre.'!$A$1:$S$24</definedName>
    <definedName name="_xlnm.Print_Area" localSheetId="1">'Tableau 1 Transitions'!$A$1:$O$18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8" l="1"/>
  <c r="E43" i="8"/>
  <c r="E26" i="8" l="1"/>
  <c r="C43" i="8" l="1"/>
  <c r="J9" i="2" l="1"/>
  <c r="C15" i="1"/>
  <c r="C16" i="1"/>
  <c r="C12" i="1"/>
  <c r="D8" i="9" l="1"/>
  <c r="C46" i="8" l="1"/>
  <c r="E46" i="8" s="1"/>
  <c r="D39" i="5" l="1"/>
  <c r="C24" i="5"/>
  <c r="D24" i="5" s="1"/>
  <c r="C25" i="5"/>
  <c r="D25" i="5" s="1"/>
  <c r="C26" i="5"/>
  <c r="D26" i="5" s="1"/>
  <c r="C27" i="5"/>
  <c r="D27" i="5" s="1"/>
  <c r="C28" i="5"/>
  <c r="D28" i="5" s="1"/>
  <c r="C29" i="5"/>
  <c r="D29" i="5" s="1"/>
  <c r="C30" i="5"/>
  <c r="D30" i="5" s="1"/>
  <c r="C31" i="5"/>
  <c r="D31" i="5" s="1"/>
  <c r="C32" i="5"/>
  <c r="D32" i="5" s="1"/>
  <c r="C33" i="5"/>
  <c r="D33" i="5" s="1"/>
  <c r="C34" i="5"/>
  <c r="D34" i="5" s="1"/>
  <c r="C35" i="5"/>
  <c r="D35" i="5" s="1"/>
  <c r="C36" i="5"/>
  <c r="D36" i="5" s="1"/>
  <c r="C37" i="5"/>
  <c r="D37" i="5" s="1"/>
  <c r="C23" i="5"/>
  <c r="D23" i="5" s="1"/>
  <c r="D21" i="5"/>
  <c r="D20" i="5"/>
  <c r="D19" i="5"/>
  <c r="D18" i="5"/>
  <c r="D17" i="5"/>
  <c r="D16" i="5"/>
  <c r="D15" i="5"/>
  <c r="D14" i="5"/>
  <c r="D13" i="5"/>
  <c r="D12" i="5"/>
  <c r="D11" i="5"/>
  <c r="D10" i="5"/>
  <c r="D9" i="5"/>
  <c r="D8" i="5"/>
  <c r="D7" i="5"/>
  <c r="D35" i="4"/>
  <c r="D34" i="4"/>
  <c r="D33" i="4"/>
  <c r="D32" i="4"/>
  <c r="D30" i="4"/>
  <c r="D29" i="4"/>
  <c r="D28" i="4"/>
  <c r="D27" i="4"/>
  <c r="D25" i="4"/>
  <c r="D24" i="4"/>
  <c r="D23" i="4"/>
  <c r="D22" i="4"/>
  <c r="D20" i="4"/>
  <c r="D19" i="4"/>
  <c r="D18" i="4"/>
  <c r="D17" i="4"/>
  <c r="D15" i="4"/>
  <c r="D14" i="4"/>
  <c r="D13" i="4"/>
  <c r="D11" i="4"/>
  <c r="D10" i="4"/>
  <c r="D9" i="4"/>
  <c r="D8" i="4"/>
  <c r="D7" i="4"/>
  <c r="D40" i="5" l="1"/>
  <c r="D36" i="4"/>
  <c r="B14" i="1"/>
  <c r="B13" i="1" l="1"/>
  <c r="C13" i="1" s="1"/>
  <c r="C45" i="8"/>
  <c r="E45" i="8" s="1"/>
  <c r="C41" i="8"/>
  <c r="E41" i="8" s="1"/>
  <c r="C23" i="8"/>
  <c r="E23" i="8" s="1"/>
  <c r="C21" i="8"/>
  <c r="E21" i="8" s="1"/>
  <c r="E19" i="8" l="1"/>
  <c r="D7" i="11" l="1"/>
  <c r="D6" i="11"/>
  <c r="D8" i="11" l="1"/>
  <c r="B16" i="1" s="1"/>
  <c r="E34" i="8"/>
  <c r="E33" i="8"/>
  <c r="E25" i="8"/>
  <c r="D12" i="9" l="1"/>
  <c r="D7" i="9"/>
  <c r="D9" i="9"/>
  <c r="D10" i="9"/>
  <c r="D11" i="9"/>
  <c r="D14" i="9"/>
  <c r="D15" i="9"/>
  <c r="D16" i="9"/>
  <c r="D17" i="9"/>
  <c r="D6" i="9"/>
  <c r="B10" i="1"/>
  <c r="C10" i="1" s="1"/>
  <c r="D18" i="9" l="1"/>
  <c r="B11" i="1" s="1"/>
  <c r="C11" i="1" s="1"/>
  <c r="E7" i="8" l="1"/>
  <c r="E47" i="8" s="1"/>
  <c r="B17" i="1" l="1"/>
  <c r="C17" i="1" s="1"/>
  <c r="E17" i="6" l="1"/>
  <c r="E15" i="6"/>
  <c r="E13" i="6"/>
  <c r="E11" i="6"/>
  <c r="E10" i="6"/>
  <c r="E8" i="6"/>
  <c r="E7" i="6"/>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8" i="3"/>
  <c r="D37" i="3"/>
  <c r="D36" i="3"/>
  <c r="D35" i="3"/>
  <c r="D33" i="3"/>
  <c r="D32" i="3"/>
  <c r="D31" i="3"/>
  <c r="D30" i="3"/>
  <c r="D28" i="3"/>
  <c r="D27" i="3"/>
  <c r="D26" i="3"/>
  <c r="D25" i="3"/>
  <c r="D23" i="3"/>
  <c r="D22" i="3"/>
  <c r="D21" i="3"/>
  <c r="D20" i="3"/>
  <c r="D18" i="3"/>
  <c r="D17" i="3"/>
  <c r="D16" i="3"/>
  <c r="D15" i="3"/>
  <c r="D13" i="3"/>
  <c r="D12" i="3"/>
  <c r="D10" i="3"/>
  <c r="D9" i="3"/>
  <c r="D8" i="3"/>
  <c r="D7" i="3"/>
  <c r="E19" i="6" l="1"/>
  <c r="B15" i="1" s="1"/>
  <c r="C14" i="1"/>
  <c r="D73" i="3"/>
  <c r="B12" i="1" s="1"/>
  <c r="B18" i="1" l="1"/>
  <c r="C18" i="1" s="1"/>
  <c r="C20" i="1" l="1"/>
  <c r="B20" i="1"/>
</calcChain>
</file>

<file path=xl/comments1.xml><?xml version="1.0" encoding="utf-8"?>
<comments xmlns="http://schemas.openxmlformats.org/spreadsheetml/2006/main">
  <authors>
    <author>Yves Henry</author>
  </authors>
  <commentList>
    <comment ref="C12" authorId="0" shapeId="0">
      <text>
        <r>
          <rPr>
            <sz val="9"/>
            <color indexed="81"/>
            <rFont val="Tahoma"/>
            <family val="2"/>
          </rPr>
          <t>Le prix de l'offre pour cet article doit être inscrit dans la feuille "Tableau 7 SCNG".</t>
        </r>
      </text>
    </comment>
  </commentList>
</comments>
</file>

<file path=xl/sharedStrings.xml><?xml version="1.0" encoding="utf-8"?>
<sst xmlns="http://schemas.openxmlformats.org/spreadsheetml/2006/main" count="321" uniqueCount="239">
  <si>
    <t>Description</t>
  </si>
  <si>
    <t>1.1.8</t>
  </si>
  <si>
    <t>3.2.8.1.5</t>
  </si>
  <si>
    <t>2.2.8.1.3</t>
  </si>
  <si>
    <t>2.2.8.2.1</t>
  </si>
  <si>
    <t>3.6.1.1</t>
  </si>
  <si>
    <t>4.2.13  Manage Real Property Information, Report and Keep Records</t>
  </si>
  <si>
    <t>1.2 / 1.3</t>
  </si>
  <si>
    <t>Subcontractor</t>
  </si>
  <si>
    <t>ANNEXE I - EVALUATION FINANCIERE</t>
  </si>
  <si>
    <t>Les propositions de prix ne doivent pas inclure les taxes applicables</t>
  </si>
  <si>
    <t>Toute erreur dans l'addition ou la multiplication des montants figurant dans le formulaire de proposition de prix sera corrigée par le Canada afin d'obtenir le montant total des frais évalués. En cas d'erreur dans l'extension ou l'addition des prix unitaires, le prix unitaire prévaudra.</t>
  </si>
  <si>
    <t>SOMMAIRE</t>
  </si>
  <si>
    <t>Prix</t>
  </si>
  <si>
    <t>Prx total de l'evaluation</t>
  </si>
  <si>
    <t>TOTALS</t>
  </si>
  <si>
    <r>
      <rPr>
        <b/>
        <i/>
        <sz val="10"/>
        <color theme="1"/>
        <rFont val="Arial"/>
        <family val="2"/>
      </rPr>
      <t xml:space="preserve">Note 2 : </t>
    </r>
    <r>
      <rPr>
        <i/>
        <sz val="10"/>
        <color theme="1"/>
        <rFont val="Arial"/>
        <family val="2"/>
      </rPr>
      <t>Les niveaux d'effort décrits dans ce document sont uniquement destinés à l'évaluation des offres.</t>
    </r>
  </si>
  <si>
    <t xml:space="preserve">Les soumissionnaires doivent saisir les données dans les cellules bleues uniquement  </t>
  </si>
  <si>
    <t xml:space="preserve">Si la période de transition d'entrée ou de sortie d'une section du cahier des charges est inférieure à un mois pour un mois quelconque, le prix de transition d'entrée doit refléter le prix de cette période dans ce mois uniquement. </t>
  </si>
  <si>
    <t xml:space="preserve"> AVR 2021</t>
  </si>
  <si>
    <t>MAI 2021</t>
  </si>
  <si>
    <t xml:space="preserve"> AOÛ 2021</t>
  </si>
  <si>
    <t>Voir note</t>
  </si>
  <si>
    <t>Section de l'EDT</t>
  </si>
  <si>
    <r>
      <t xml:space="preserve">Transition de sortie
</t>
    </r>
    <r>
      <rPr>
        <b/>
        <sz val="9"/>
        <rFont val="Times New Roman"/>
        <family val="1"/>
      </rPr>
      <t>6 Mois</t>
    </r>
  </si>
  <si>
    <t>Description (tel que decrit dans l'EDT)</t>
  </si>
  <si>
    <t>Estimation des occurences*</t>
  </si>
  <si>
    <t>* Les niveaux d'effort(estimation des occurences) indiqués ici sont uniquement pour la soumission d'offre</t>
  </si>
  <si>
    <t>Taux unitaires pour la 1ière année</t>
  </si>
  <si>
    <t>Tableau 3:  Services transitoires</t>
  </si>
  <si>
    <t>Tableau 6: Taux divers</t>
  </si>
  <si>
    <t>Tableau 8: Ingénierie (Ops imm)</t>
  </si>
  <si>
    <t>Tableau 5:  Taux d'autorisations de taches</t>
  </si>
  <si>
    <t>Prix total de l'offre pour les operations et la maintenance</t>
  </si>
  <si>
    <t xml:space="preserve">Les soumissionnaires doivent entrer les données dans les cellules bleues uniquement  </t>
  </si>
  <si>
    <t>Tableau 4:  Services d'alimentation</t>
  </si>
  <si>
    <t xml:space="preserve">PRIX TOTAL DU TABLEAU 1 </t>
  </si>
  <si>
    <t>Approvisionnement/traitement du matériel</t>
  </si>
  <si>
    <t>Soutien au transport</t>
  </si>
  <si>
    <t>Services alimentaire</t>
  </si>
  <si>
    <t>Services de gestion des locaux et services de nettoyage et d’entretien</t>
  </si>
  <si>
    <t>Soutien aux systèmes d’information et de télécommunications (SIT)</t>
  </si>
  <si>
    <t>Services de control et glace (SCNG)</t>
  </si>
  <si>
    <r>
      <t>Frais d'incitation au rendement (FIP)</t>
    </r>
    <r>
      <rPr>
        <vertAlign val="superscript"/>
        <sz val="10"/>
        <rFont val="Arial"/>
        <family val="2"/>
      </rPr>
      <t xml:space="preserve">1 </t>
    </r>
  </si>
  <si>
    <r>
      <t xml:space="preserve">Note 1 : </t>
    </r>
    <r>
      <rPr>
        <i/>
        <sz val="10"/>
        <color theme="1"/>
        <rFont val="Arial"/>
        <family val="2"/>
      </rPr>
      <t xml:space="preserve">Aux fins de l'évaluation des offres - les montants du </t>
    </r>
    <r>
      <rPr>
        <i/>
        <sz val="10"/>
        <rFont val="Arial"/>
        <family val="2"/>
      </rPr>
      <t>FIP s</t>
    </r>
    <r>
      <rPr>
        <i/>
        <sz val="10"/>
        <color theme="1"/>
        <rFont val="Arial"/>
        <family val="2"/>
      </rPr>
      <t>eront de 2 % des totaux des tableaux 1 à 8 inclus et calculés automatiquement</t>
    </r>
  </si>
  <si>
    <t>Le prix de l'offre pour la 1ière  année pour les tableaux 2, 3, 4, 5, 6, 7, 8 sera multiplié par 20 à des fins d'évaluation uniquement. Le total des tableaux 2 à 8 sera ensuite ajouté au total du tableau 1 et au total des primes d'incitation à la performance (PIF) pour obtenir un prix total de l'offre.</t>
  </si>
  <si>
    <t>Soutien des opérations</t>
  </si>
  <si>
    <t>Feux d’atterrissage/de navigation, radar et communications sur les terrains d’aviation</t>
  </si>
  <si>
    <t>Services d’urgence</t>
  </si>
  <si>
    <t>Services de sécurité</t>
  </si>
  <si>
    <t>Services de base</t>
  </si>
  <si>
    <t>Avion de type chasseur</t>
  </si>
  <si>
    <t>Avions militaires de type transport</t>
  </si>
  <si>
    <t>Hélicoptères</t>
  </si>
  <si>
    <t xml:space="preserve">Services spéciaux no 1 </t>
  </si>
  <si>
    <t>Services spéciaux no 2</t>
  </si>
  <si>
    <t>Services spéciaux no 4</t>
  </si>
  <si>
    <t>Services spéciaux no 5</t>
  </si>
  <si>
    <t>Services spéciaux no 3 - National</t>
  </si>
  <si>
    <t>Services spéciaux no3 - International</t>
  </si>
  <si>
    <t>Avions de type civils</t>
  </si>
  <si>
    <t>Fluide de dégivrage de type 1 (à court terme), par litre appliqué</t>
  </si>
  <si>
    <t>Fluide de dégivrage de type 4 (longue durée), par litre appliqué</t>
  </si>
  <si>
    <t>Prix total de l'offre pour le tableau 3</t>
  </si>
  <si>
    <t xml:space="preserve"> Services non précisés</t>
  </si>
  <si>
    <t>Escalier incorporé (au 747) - position (par heure)</t>
  </si>
  <si>
    <t>Chargeur de compartiment inférieur, mise en place et opération (par heure)</t>
  </si>
  <si>
    <t>Chargeur de pont principal pour large structure, mise en place et opération (par heure)</t>
  </si>
  <si>
    <t>Nettoyage de la section des passagers - Avions militaires de type transport</t>
  </si>
  <si>
    <r>
      <rPr>
        <sz val="12"/>
        <rFont val="Times New Roman"/>
        <family val="1"/>
      </rPr>
      <t>Nettoyage de la section des passagers</t>
    </r>
    <r>
      <rPr>
        <sz val="12"/>
        <color rgb="FFFF0000"/>
        <rFont val="Times New Roman"/>
        <family val="1"/>
      </rPr>
      <t xml:space="preserve"> </t>
    </r>
    <r>
      <rPr>
        <sz val="12"/>
        <rFont val="Times New Roman"/>
        <family val="1"/>
      </rPr>
      <t>- Helicopters</t>
    </r>
  </si>
  <si>
    <t>Nettoyage de la section des passagers - Avions de type civils</t>
  </si>
  <si>
    <t>Nettoyage de la cabine des appareils en transit - Avions de type civils</t>
  </si>
  <si>
    <t>Nettoyage de la cabine des appareils en transit - Avion de type chasseur</t>
  </si>
  <si>
    <t>Nettoyage de la cabine des appareils en transit - Avions militaires de type transport</t>
  </si>
  <si>
    <t>Nettoyage de la cabine des appareils en transit - Hélicoptères</t>
  </si>
  <si>
    <t>Climatiseur, mise en place et opération (par heure)</t>
  </si>
  <si>
    <t>Remorqueur et chariots à bagages, avec opérateur  (par heure)</t>
  </si>
  <si>
    <t>Remorqueur et chariots à bagages, sans opérateur (par heure)</t>
  </si>
  <si>
    <t>Chariots-remorques (par heure)</t>
  </si>
  <si>
    <t>Chargeurs à courroie, mise en place et opération (par heure)</t>
  </si>
  <si>
    <t>Chariots d’éclairage, mise en place et opération (par heure)</t>
  </si>
  <si>
    <t>Chariot tracteur sans opérateur (par heure)</t>
  </si>
  <si>
    <t>Plateformes B-4 (par occurrence)</t>
  </si>
  <si>
    <t>TOTAL du tableau 3</t>
  </si>
  <si>
    <t>Chaufferette Coldbuster, mise en place et opération (par occurrence)</t>
  </si>
  <si>
    <t>Chaufferette Herman Nelson, mise en place et opération (par occurrence)</t>
  </si>
  <si>
    <t>Camion de ravitaillement (jusqu’au 747) avec opérateur (par occurrence)</t>
  </si>
  <si>
    <t>Transport de l’équipage  (par occurrence)</t>
  </si>
  <si>
    <t>Coordination du ravitaillement de l’appareil en carburant, ADI, oxygène, azote, oxygène liquide et autres liquides et gaz (par occurrence)</t>
  </si>
  <si>
    <t>Fourniture d’un extincteur, position près de l’avion (par occurrence)</t>
  </si>
  <si>
    <t>Main-d’œuvre additionnelle – préposés aux pistes (par heure)</t>
  </si>
  <si>
    <t>Main-d’œuvre additionnelle – superviseur (par heure)</t>
  </si>
  <si>
    <t>Chariot élévateur à fourche, avec opérateur (par heure)</t>
  </si>
  <si>
    <t>Chariot élévateur à fourche, sans opérateur (par heure)</t>
  </si>
  <si>
    <t>Chargeur de type K, avec opérateur (par heure)</t>
  </si>
  <si>
    <t>Total pour le tableau 4</t>
  </si>
  <si>
    <t>Total pour les services alimentatire</t>
  </si>
  <si>
    <t>Tableau 4 : Services d'alimentation (taux unitaires fermes)</t>
  </si>
  <si>
    <t>Déjeuner</t>
  </si>
  <si>
    <t>Dîner</t>
  </si>
  <si>
    <t>Souper</t>
  </si>
  <si>
    <t>Dîner en boite</t>
  </si>
  <si>
    <t>Repas consommés à bord</t>
  </si>
  <si>
    <t>Breuvages (café, thé, jus ou boissons non alcoolisées)</t>
  </si>
  <si>
    <t>Breuvages et une collation légère (muffins, biscuits, pâtisseries, etc.)</t>
  </si>
  <si>
    <t>Différents plateaux de nourriture pour 20 personnes</t>
  </si>
  <si>
    <t xml:space="preserve">Repas Réguliers </t>
  </si>
  <si>
    <t>Service de pause-café</t>
  </si>
  <si>
    <t>Tableau 5: Taux d'autorisation de taches (taux horaire ferme)</t>
  </si>
  <si>
    <t>Première année 
(Tarifs unitaires fermes)</t>
  </si>
  <si>
    <t xml:space="preserve">Taux primes des repas pour les besoins urgents en dehors des heures normales d'ouverture </t>
  </si>
  <si>
    <t xml:space="preserve">Taux primes des repas pour la restauration pendant les heures normales d'ouverture </t>
  </si>
  <si>
    <t xml:space="preserve">Taux primes des repas pour la restauration en dehors des heures normales d'ouverture </t>
  </si>
  <si>
    <t xml:space="preserve">Taux primes des repas pour les besoins urgents pendant les heures normales d'ouverture </t>
  </si>
  <si>
    <t>Taux horaire pour la 1ière  année</t>
  </si>
  <si>
    <t xml:space="preserve">Employé de bureau junior </t>
  </si>
  <si>
    <t xml:space="preserve">Professionnel junior </t>
  </si>
  <si>
    <t>Employé technique junior</t>
  </si>
  <si>
    <t xml:space="preserve">Employé non spécialisé intermediate </t>
  </si>
  <si>
    <t>Employé technique intermédiaire</t>
  </si>
  <si>
    <t>Employé spécialisé intermédiaire</t>
  </si>
  <si>
    <t>Employé spécialisé junior</t>
  </si>
  <si>
    <t>Employé de bureau intermédiaire</t>
  </si>
  <si>
    <t>Employé professionnel intermédiaire</t>
  </si>
  <si>
    <t>Employé non spécialisé junior</t>
  </si>
  <si>
    <t xml:space="preserve">Employé de bureau sénior </t>
  </si>
  <si>
    <t>Employé professionnel sénior</t>
  </si>
  <si>
    <t>Employé spécialisé sénior</t>
  </si>
  <si>
    <t>Employé technique sénior</t>
  </si>
  <si>
    <t>Employé non spécialisé sénior</t>
  </si>
  <si>
    <t>Total pour le tableau 5</t>
  </si>
  <si>
    <t>Les taux des heures supplémentaires sont uniquement destinés à l'évaluation. Aucune entrée requise **</t>
  </si>
  <si>
    <t>*** Taux d'autorisation des tâches TOTAL</t>
  </si>
  <si>
    <r>
      <t xml:space="preserve">Tous les travaux de sous-traitance seront remboursés au prix coûtant, majoré d'un pourcentage de majoration ferme*.
</t>
    </r>
    <r>
      <rPr>
        <sz val="12"/>
        <color rgb="FFFF0000"/>
        <rFont val="Times New Roman"/>
        <family val="1"/>
      </rPr>
      <t>Le soumissionnaire doit indiquer un pourcentage de majoration</t>
    </r>
  </si>
  <si>
    <t>* le pourcentage de majoration ne peut pas dépasser 25%.</t>
  </si>
  <si>
    <t>** Les primes réelles pour les heures supplémentaires seront négociées avec le contractant pour approbation préalable sur la base des primes réelles versées aux employés.</t>
  </si>
  <si>
    <t>***Au cours des 3 dernières années, le travail a autorisation de taches a été d'environ 1 000 000$</t>
  </si>
  <si>
    <t>Alimentation de parc 90 KVA, mise en place et opération (par heure)</t>
  </si>
  <si>
    <t>Alimentation de parc 60 KVA, mise en place et opération (par heure)</t>
  </si>
  <si>
    <t>Alimentation de parc 28 volts, mise en place et opération (par heure)</t>
  </si>
  <si>
    <t>Démarreur pneumatique 170 PPM, mise en place et opération (par occurrence)</t>
  </si>
  <si>
    <t>Service de navette après les heures de travail - tarif horaire ferme, tout compris</t>
  </si>
  <si>
    <t>Vols du dimanche: prix unitaires fermes, tout compris, par occurrence de 4 heures</t>
  </si>
  <si>
    <t>Activité de vol du dimanche au-delà de la période minimale de 4 heures tarif horaire ferme, tout compris</t>
  </si>
  <si>
    <t>Entretien et maintenance des véhicules et du matériel pour le MDN et ses clients pour les véhicules et le matériel qui ne figurent pas dans les tableaux 10-2 et 10-3 de l'EDT, taux horaire ferme, tout compris</t>
  </si>
  <si>
    <t>Services spécifiques de sécurité des sites, tarif horaire, ferme, tout compris</t>
  </si>
  <si>
    <t>Services de conciergerie non énumérés dans le tableau 13-1 du cahier des charges, ferme, tout compris, taux horaire</t>
  </si>
  <si>
    <t>Exploitation prolongée du hangar: prix horaire unitaire ferme, tout compris</t>
  </si>
  <si>
    <t>Tableau 6 - Taux divers - taux unitaires fermes</t>
  </si>
  <si>
    <t>Niveaux d'effort (Quantités estimées) *</t>
  </si>
  <si>
    <t>1ière année du contrat (prix annuel fixe, ferme, tout compris)</t>
  </si>
  <si>
    <t>Total pour le
tableau 6</t>
  </si>
  <si>
    <t xml:space="preserve"> TOTAL des taux divers</t>
  </si>
  <si>
    <t xml:space="preserve">1ière année du contrat </t>
  </si>
  <si>
    <t>Total pour le
tableau 7</t>
  </si>
  <si>
    <t>Total du SCNG</t>
  </si>
  <si>
    <t>Tableau 7: SCNG</t>
  </si>
  <si>
    <t xml:space="preserve">Section A4 de l'EDT </t>
  </si>
  <si>
    <t>4.2.3 Mesure du rendement des biens immobiliers</t>
  </si>
  <si>
    <t>4.2.4 Gérer les relations avec les intervenants immobiliers</t>
  </si>
  <si>
    <t>4.2.5 Fournir des services de planification des biens immobiliers</t>
  </si>
  <si>
    <t>4.2.6 Gérer les incidents immobiliers</t>
  </si>
  <si>
    <t>4.2.7 Assurer la santé et la sécurité dans les biens immobiliers</t>
  </si>
  <si>
    <t>4.2.8 Répondre aux appels de services immobiliers</t>
  </si>
  <si>
    <t>4.2.9 Appliquer le programme de durabilité</t>
  </si>
  <si>
    <t>4.2.10  Respecter les exigences fédérales en matière de conservation du patrimoine</t>
  </si>
  <si>
    <t>4.2.11  Effectuer des évaluations du rendement des immeubles</t>
  </si>
  <si>
    <t>4.2.12  Tenir à jour l’inventaire des biens immobiliers</t>
  </si>
  <si>
    <t>4.2.14  Gérer l’information sur les biens immobiliers, produire des rapports et tenir des dossiers</t>
  </si>
  <si>
    <t>4.2.15  Fournir des services d’ingénierie  *</t>
  </si>
  <si>
    <t xml:space="preserve">4.2.16  Exercer des fonctions de salle de dessin* </t>
  </si>
  <si>
    <t>4.2.15  Fournir des services d’ingénierie *Dépassement du niveau d'effort défini</t>
  </si>
  <si>
    <t>4.2.16  Exercer des fonctions de salle de dessin*   Dépassement du niveau d'effort défini</t>
  </si>
  <si>
    <t>4.2.17  Fournir des services de gestion de l’entretien</t>
  </si>
  <si>
    <t>4.2.18  Fournir des services de surveillance de la mise en service</t>
  </si>
  <si>
    <t>4.2.19  Gérer des projets</t>
  </si>
  <si>
    <t>4.3  Fournir des services d’entretien des installations</t>
  </si>
  <si>
    <t>4.3.1 Généralités</t>
  </si>
  <si>
    <t>4.3.2 Coordonner l’ensemble des services d’entretien des installations</t>
  </si>
  <si>
    <t>4.3.3 Exploiter les installations techniques et l’équipement des immeubles</t>
  </si>
  <si>
    <t>4.3.4 Fournir des services communs</t>
  </si>
  <si>
    <t>4.3.5 Assurer la gestion des hangars</t>
  </si>
  <si>
    <t>4.3.6 Fournir des services d’entretien  (Hors du programme des travaux mineurs)</t>
  </si>
  <si>
    <t>4.2.5.3.2  Programme des travaux mineurs</t>
  </si>
  <si>
    <t>4.3.7 Fournir des services de gestion de l’environnement</t>
  </si>
  <si>
    <t>4.3.8 Fournir des services de gestion des matières dangereuses</t>
  </si>
  <si>
    <t>4.3.9 Gérer l’énergie et les services publics</t>
  </si>
  <si>
    <t>4.3.10 Fournir des services d’entretien des terrains et d’aménagement paysager</t>
  </si>
  <si>
    <t>4.3.11 Fournir des services dans le champ de tir et le secteur d’entraînement (CTSE)</t>
  </si>
  <si>
    <t>4.3.12 Entretenir et réparer les systèmes de sécurité et de contrôle d’accès</t>
  </si>
  <si>
    <t>4.3.13 Fournir d’autres services immobiliers</t>
  </si>
  <si>
    <t>4.4.2 Effectuer des travaux supplémentaires et satisfaire aux exigences applicables en matière de service</t>
  </si>
  <si>
    <t>4.4.3 Fournir des services facultatifs d’exécution de projets :****</t>
  </si>
  <si>
    <t>a)  Projets de catégorie I - projets entre 7 500 $ et 49 999 $  **</t>
  </si>
  <si>
    <t>b)  Projets de catégorie II - projets supérieurs à 50 000 $ ***</t>
  </si>
  <si>
    <t>c)  Projets de catégorie III - autres projets, qui n'incluent pas la construction</t>
  </si>
  <si>
    <t>4.4.4 Fournir d’autres services facultatifs</t>
  </si>
  <si>
    <t>Coût plus frais 2</t>
  </si>
  <si>
    <t>Coût plus frais 3</t>
  </si>
  <si>
    <t>Coût plus frais 1</t>
  </si>
  <si>
    <t xml:space="preserve"> Coût plus frais 2</t>
  </si>
  <si>
    <t xml:space="preserve">Prix fixe annuel ferme </t>
  </si>
  <si>
    <t>Prix fixe annuel ferme</t>
  </si>
  <si>
    <t>Base de Payment (Frais / prix de l'offre)</t>
  </si>
  <si>
    <t>Evaluation (Frais / prix de l'offre)</t>
  </si>
  <si>
    <t>Total our le tableau 8</t>
  </si>
  <si>
    <r>
      <rPr>
        <b/>
        <sz val="12"/>
        <color theme="1"/>
        <rFont val="Arial"/>
        <family val="2"/>
      </rPr>
      <t xml:space="preserve">TABLEAU 8:  Ingénierie (Ops imm) </t>
    </r>
    <r>
      <rPr>
        <sz val="12"/>
        <color theme="1"/>
        <rFont val="Arial"/>
        <family val="2"/>
      </rPr>
      <t>(ANNEXE A4 de l'EDT)</t>
    </r>
  </si>
  <si>
    <t>* Les niveaux d'effort (estimation des occurences) indiqués ici sont uniquement pour la soumission d'offre</t>
  </si>
  <si>
    <t>La structure d'évaluation financière pour le tableau 8 est divisée selon les "prix annuels fixes, ferme" et les "coût plus frais" suivants:</t>
  </si>
  <si>
    <t>S/O</t>
  </si>
  <si>
    <t>* Pour 4.2.15 et 4.2.16, voir le tableau 4.2 de l'EDT pour les volumes. Le volume supérieur à celui-ci sera facturé en coût plus frais</t>
  </si>
  <si>
    <t>** Le multiplicateur (45000000) est fourni à des fins d'évaluation financière seulement en fonction d'un niveau d'effort estimé à 3 000 000,00 $</t>
  </si>
  <si>
    <t>*** Le multiplicateur (15000000) est fourni à des fins d'évaluation financière seulement en fonction d'un niveau d'effort estimé à 1 000 000 $.</t>
  </si>
  <si>
    <r>
      <t xml:space="preserve">**** Pour la section 4.4.3: Fournir des services optionnels de livraison de projets, des projets de catégorie I et des projets de catégorie II, les soumissionnaires doivent insérer un pourcentage égal ou supérieur à 1%. </t>
    </r>
    <r>
      <rPr>
        <sz val="12"/>
        <color rgb="FFFF0000"/>
        <rFont val="Times New Roman"/>
        <family val="1"/>
      </rPr>
      <t>Tout pourcentage entré en dessous de 1% rendra la proposition non recevable.</t>
    </r>
  </si>
  <si>
    <t>Prix d'évaluation total pour l'annexe A-4</t>
  </si>
  <si>
    <t>Tableau 1: Introduction progressive et retrait progressif</t>
  </si>
  <si>
    <r>
      <t xml:space="preserve">Tableau 1 : Introduction progressive et retrait progressif </t>
    </r>
    <r>
      <rPr>
        <sz val="12"/>
        <color rgb="FF000000"/>
        <rFont val="Arial"/>
        <family val="2"/>
      </rPr>
      <t xml:space="preserve">(prix fixe ferme) </t>
    </r>
  </si>
  <si>
    <t>Introduction progressive et retrait progressif</t>
  </si>
  <si>
    <t xml:space="preserve">Introduction progressive </t>
  </si>
  <si>
    <t>Retrait 
progressif</t>
  </si>
  <si>
    <t>Introduction progressive 
mois  1</t>
  </si>
  <si>
    <t>Introduction progressive  
mois 2</t>
  </si>
  <si>
    <t>Introduction progressive  
mois 3</t>
  </si>
  <si>
    <t xml:space="preserve"> JUN 2021</t>
  </si>
  <si>
    <t>JUL 2021</t>
  </si>
  <si>
    <t>SEP 2021</t>
  </si>
  <si>
    <t>Introduction progressive  
mois 4</t>
  </si>
  <si>
    <t>Introduction progressive  
mois 5</t>
  </si>
  <si>
    <t>Introduction progressive  
mois 6</t>
  </si>
  <si>
    <t>Note : Pour la retrait progressif, les soumissionnaires doivent indiquer les prix de 2020 ; le montant réel à payer sera calculé en utilisant l'Indice des prix à la consommation (IPC) pour couvrir l'inflation.</t>
  </si>
  <si>
    <t>Tableau 2: Fonctionnement et l’entretien (F&amp;E)</t>
  </si>
  <si>
    <t>Services du fonctionnement et l’entretien (F&amp;E)</t>
  </si>
  <si>
    <r>
      <t xml:space="preserve">Tableau 2: Le fonctionnement et l’entretien (F&amp;E) </t>
    </r>
    <r>
      <rPr>
        <sz val="11"/>
        <color theme="1"/>
        <rFont val="Arial"/>
        <family val="2"/>
      </rPr>
      <t>(annexe A1 - annexe A3) (prix annuel fixe tout compris ferme)</t>
    </r>
  </si>
  <si>
    <t xml:space="preserve">Total de fonctionnement et l’entretien (F&amp;E) </t>
  </si>
  <si>
    <t>Tableau 3: Entretien courant des aéronefs de passage (services transitoire) - Taux unitaires fixes fermes</t>
  </si>
  <si>
    <t>Tableau 7: Services de contrôle de la neige et des glaces (SCNG)</t>
  </si>
  <si>
    <r>
      <rPr>
        <b/>
        <sz val="10"/>
        <color rgb="FF000000"/>
        <rFont val="Times New Roman"/>
        <family val="1"/>
      </rPr>
      <t>Coût annuel fixe ferme</t>
    </r>
    <r>
      <rPr>
        <sz val="10"/>
        <color rgb="FF000000"/>
        <rFont val="Times New Roman"/>
        <family val="1"/>
      </rPr>
      <t xml:space="preserve"> pour SCNG jusqu'à 400 cm de neige. (1 mm de pluie verglacé = 1 cm de neige). La valeur fixe ferme comprend la poudrerie et les galeries sur diverses surfaces.</t>
    </r>
  </si>
  <si>
    <r>
      <rPr>
        <b/>
        <sz val="10"/>
        <color rgb="FF000000"/>
        <rFont val="Times New Roman"/>
        <family val="1"/>
      </rPr>
      <t>SCNG au-dessus de 400 cm</t>
    </r>
    <r>
      <rPr>
        <sz val="10"/>
        <color rgb="FF000000"/>
        <rFont val="Times New Roman"/>
        <family val="1"/>
      </rPr>
      <t xml:space="preserve"> (taux par centimetre). Quantité estimée pour l'évaluation prévue = 100 cm</t>
    </r>
  </si>
  <si>
    <t>Services météorologiques pour l'aviation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</si>
</sst>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50" x14ac:knownFonts="1">
    <font>
      <sz val="11"/>
      <color theme="1"/>
      <name val="Calibri"/>
      <family val="2"/>
      <scheme val="minor"/>
    </font>
    <font>
      <sz val="11"/>
      <color theme="1"/>
      <name val="Calibri"/>
      <family val="2"/>
      <scheme val="minor"/>
    </font>
    <font>
      <b/>
      <sz val="12"/>
      <color rgb="FF000000"/>
      <name val="Times New Roman"/>
      <family val="1"/>
    </font>
    <font>
      <sz val="10"/>
      <color theme="1"/>
      <name val="Arial"/>
      <family val="2"/>
    </font>
    <font>
      <sz val="12"/>
      <color theme="1"/>
      <name val="Times New Roman"/>
      <family val="1"/>
    </font>
    <font>
      <sz val="10"/>
      <color theme="1"/>
      <name val="Times New Roman"/>
      <family val="1"/>
    </font>
    <font>
      <u/>
      <sz val="11"/>
      <color theme="10"/>
      <name val="Calibri"/>
      <family val="2"/>
      <scheme val="minor"/>
    </font>
    <font>
      <b/>
      <sz val="7"/>
      <color rgb="FFFF0000"/>
      <name val="Times New Roman"/>
      <family val="1"/>
    </font>
    <font>
      <b/>
      <sz val="12"/>
      <color theme="1"/>
      <name val="Times New Roman"/>
      <family val="1"/>
    </font>
    <font>
      <sz val="12"/>
      <color theme="1"/>
      <name val="Calibri"/>
      <family val="2"/>
      <scheme val="minor"/>
    </font>
    <font>
      <sz val="12"/>
      <color rgb="FF000000"/>
      <name val="Times New Roman"/>
      <family val="1"/>
    </font>
    <font>
      <b/>
      <sz val="12"/>
      <color theme="1"/>
      <name val="Arial"/>
      <family val="2"/>
    </font>
    <font>
      <sz val="12"/>
      <color rgb="FFFF0000"/>
      <name val="Times New Roman"/>
      <family val="1"/>
    </font>
    <font>
      <b/>
      <sz val="10"/>
      <color theme="1"/>
      <name val="Arial"/>
      <family val="2"/>
    </font>
    <font>
      <b/>
      <sz val="9"/>
      <color rgb="FF000000"/>
      <name val="Times New Roman"/>
      <family val="1"/>
    </font>
    <font>
      <sz val="9"/>
      <color rgb="FF000000"/>
      <name val="Times New Roman"/>
      <family val="1"/>
    </font>
    <font>
      <b/>
      <sz val="12"/>
      <color rgb="FF000000"/>
      <name val="Arial"/>
      <family val="2"/>
    </font>
    <font>
      <sz val="12"/>
      <color theme="1"/>
      <name val="Arial"/>
      <family val="2"/>
    </font>
    <font>
      <sz val="11"/>
      <color theme="1"/>
      <name val="Arial"/>
      <family val="2"/>
    </font>
    <font>
      <sz val="12"/>
      <color rgb="FF000000"/>
      <name val="Arial"/>
      <family val="2"/>
    </font>
    <font>
      <sz val="26"/>
      <color rgb="FFFF0000"/>
      <name val="Calibri"/>
      <family val="2"/>
      <scheme val="minor"/>
    </font>
    <font>
      <b/>
      <sz val="12"/>
      <color rgb="FFFF0000"/>
      <name val="Arial"/>
      <family val="2"/>
    </font>
    <font>
      <b/>
      <sz val="12"/>
      <color rgb="FF231F20"/>
      <name val="Arial"/>
      <family val="2"/>
    </font>
    <font>
      <b/>
      <sz val="14"/>
      <color rgb="FF000000"/>
      <name val="Arial"/>
      <family val="2"/>
    </font>
    <font>
      <sz val="11"/>
      <name val="Arial"/>
      <family val="2"/>
    </font>
    <font>
      <i/>
      <sz val="10"/>
      <color theme="1"/>
      <name val="Arial"/>
      <family val="2"/>
    </font>
    <font>
      <b/>
      <i/>
      <sz val="10"/>
      <color theme="1"/>
      <name val="Arial"/>
      <family val="2"/>
    </font>
    <font>
      <sz val="9"/>
      <color indexed="81"/>
      <name val="Tahoma"/>
      <family val="2"/>
    </font>
    <font>
      <b/>
      <sz val="9"/>
      <color theme="1"/>
      <name val="Times New Roman"/>
      <family val="1"/>
    </font>
    <font>
      <sz val="9"/>
      <color theme="1"/>
      <name val="Times New Roman"/>
      <family val="1"/>
    </font>
    <font>
      <sz val="10"/>
      <color rgb="FF000000"/>
      <name val="Times New Roman"/>
      <family val="1"/>
    </font>
    <font>
      <b/>
      <sz val="10"/>
      <color rgb="FF000000"/>
      <name val="Times New Roman"/>
      <family val="1"/>
    </font>
    <font>
      <b/>
      <sz val="12"/>
      <name val="Arial"/>
      <family val="2"/>
    </font>
    <font>
      <b/>
      <sz val="12"/>
      <color theme="0"/>
      <name val="Times New Roman"/>
      <family val="1"/>
    </font>
    <font>
      <sz val="12"/>
      <color theme="0"/>
      <name val="Times New Roman"/>
      <family val="1"/>
    </font>
    <font>
      <sz val="12"/>
      <name val="Arial"/>
      <family val="2"/>
    </font>
    <font>
      <b/>
      <sz val="11"/>
      <color theme="1"/>
      <name val="Arial"/>
      <family val="2"/>
    </font>
    <font>
      <b/>
      <sz val="16"/>
      <color theme="1"/>
      <name val="Arial"/>
      <family val="2"/>
    </font>
    <font>
      <sz val="12"/>
      <name val="Times New Roman"/>
      <family val="1"/>
    </font>
    <font>
      <b/>
      <sz val="9"/>
      <name val="Times New Roman"/>
      <family val="1"/>
    </font>
    <font>
      <sz val="12"/>
      <color rgb="FFFF0000"/>
      <name val="Calibri"/>
      <family val="2"/>
      <scheme val="minor"/>
    </font>
    <font>
      <b/>
      <sz val="14"/>
      <color theme="1"/>
      <name val="Times New Roman"/>
      <family val="1"/>
    </font>
    <font>
      <sz val="14"/>
      <color theme="1"/>
      <name val="Calibri"/>
      <family val="2"/>
      <scheme val="minor"/>
    </font>
    <font>
      <sz val="11"/>
      <color theme="0"/>
      <name val="Calibri"/>
      <family val="2"/>
      <scheme val="minor"/>
    </font>
    <font>
      <b/>
      <sz val="12"/>
      <color rgb="FFFF0000"/>
      <name val="Times New Roman"/>
      <family val="1"/>
    </font>
    <font>
      <b/>
      <sz val="14"/>
      <name val="Arial"/>
      <family val="2"/>
    </font>
    <font>
      <sz val="10"/>
      <name val="Times New Roman"/>
      <family val="1"/>
    </font>
    <font>
      <vertAlign val="superscript"/>
      <sz val="10"/>
      <name val="Arial"/>
      <family val="2"/>
    </font>
    <font>
      <i/>
      <sz val="10"/>
      <name val="Arial"/>
      <family val="2"/>
    </font>
    <font>
      <b/>
      <sz val="12"/>
      <name val="Times New Roman"/>
      <family val="1"/>
    </font>
  </fonts>
  <fills count="18">
    <fill>
      <patternFill patternType="none"/>
    </fill>
    <fill>
      <patternFill patternType="gray125"/>
    </fill>
    <fill>
      <patternFill patternType="solid">
        <fgColor rgb="FFF2DCDB"/>
        <bgColor indexed="64"/>
      </patternFill>
    </fill>
    <fill>
      <patternFill patternType="solid">
        <fgColor rgb="FFC5D9F1"/>
        <bgColor indexed="64"/>
      </patternFill>
    </fill>
    <fill>
      <patternFill patternType="solid">
        <fgColor rgb="FFFFFF00"/>
        <bgColor indexed="64"/>
      </patternFill>
    </fill>
    <fill>
      <patternFill patternType="solid">
        <fgColor rgb="FFEBF1DE"/>
        <bgColor indexed="64"/>
      </patternFill>
    </fill>
    <fill>
      <patternFill patternType="solid">
        <fgColor rgb="FFDCE6F1"/>
        <bgColor indexed="64"/>
      </patternFill>
    </fill>
    <fill>
      <patternFill patternType="solid">
        <fgColor rgb="FF000000"/>
        <bgColor indexed="64"/>
      </patternFill>
    </fill>
    <fill>
      <patternFill patternType="solid">
        <fgColor rgb="FFEAF1DD"/>
        <bgColor indexed="64"/>
      </patternFill>
    </fill>
    <fill>
      <patternFill patternType="solid">
        <fgColor rgb="FFFFFFFF"/>
        <bgColor indexed="64"/>
      </patternFill>
    </fill>
    <fill>
      <patternFill patternType="solid">
        <fgColor rgb="FFFDE9D9"/>
        <bgColor indexed="64"/>
      </patternFill>
    </fill>
    <fill>
      <patternFill patternType="solid">
        <fgColor theme="1"/>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9" tint="0.79998168889431442"/>
        <bgColor indexed="64"/>
      </patternFill>
    </fill>
  </fills>
  <borders count="46">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0" fontId="6" fillId="0" borderId="0" applyNumberFormat="0" applyFill="0" applyBorder="0" applyAlignment="0" applyProtection="0"/>
    <xf numFmtId="44" fontId="1" fillId="0" borderId="0" applyFont="0" applyFill="0" applyBorder="0" applyAlignment="0" applyProtection="0"/>
  </cellStyleXfs>
  <cellXfs count="324">
    <xf numFmtId="0" fontId="0" fillId="0" borderId="0" xfId="0"/>
    <xf numFmtId="0" fontId="5" fillId="0" borderId="0" xfId="0" applyFont="1" applyAlignment="1">
      <alignment vertical="center"/>
    </xf>
    <xf numFmtId="0" fontId="5" fillId="0" borderId="0" xfId="0" applyFont="1" applyAlignment="1">
      <alignment wrapText="1"/>
    </xf>
    <xf numFmtId="0" fontId="9" fillId="0" borderId="0" xfId="0" applyFont="1"/>
    <xf numFmtId="0" fontId="8" fillId="0" borderId="1" xfId="0" applyFont="1" applyBorder="1" applyAlignment="1">
      <alignment horizontal="center" vertical="center"/>
    </xf>
    <xf numFmtId="0" fontId="4" fillId="7" borderId="6" xfId="0" applyFont="1" applyFill="1" applyBorder="1" applyAlignment="1">
      <alignment vertical="center"/>
    </xf>
    <xf numFmtId="0" fontId="8" fillId="7" borderId="6" xfId="0" applyFont="1" applyFill="1" applyBorder="1" applyAlignment="1">
      <alignment vertical="center" wrapText="1"/>
    </xf>
    <xf numFmtId="8" fontId="8" fillId="5" borderId="6" xfId="0" applyNumberFormat="1" applyFont="1" applyFill="1" applyBorder="1" applyAlignment="1">
      <alignment horizontal="right" vertical="center" wrapText="1"/>
    </xf>
    <xf numFmtId="0" fontId="10" fillId="0" borderId="5" xfId="0" applyFont="1" applyBorder="1" applyAlignment="1">
      <alignment vertical="center"/>
    </xf>
    <xf numFmtId="0" fontId="4" fillId="0" borderId="5" xfId="0" applyFont="1" applyBorder="1" applyAlignment="1">
      <alignment vertical="center"/>
    </xf>
    <xf numFmtId="8" fontId="8" fillId="10" borderId="6" xfId="0" applyNumberFormat="1" applyFont="1" applyFill="1" applyBorder="1" applyAlignment="1">
      <alignment horizontal="right" vertical="center" wrapText="1"/>
    </xf>
    <xf numFmtId="0" fontId="4" fillId="9" borderId="0" xfId="0" applyFont="1" applyFill="1" applyAlignment="1">
      <alignment vertical="center"/>
    </xf>
    <xf numFmtId="0" fontId="4" fillId="0" borderId="7" xfId="0" applyFont="1" applyBorder="1" applyAlignment="1">
      <alignment vertical="center" wrapText="1"/>
    </xf>
    <xf numFmtId="8" fontId="8" fillId="5" borderId="6" xfId="0" applyNumberFormat="1" applyFont="1" applyFill="1" applyBorder="1" applyAlignment="1">
      <alignment horizontal="right" vertical="center"/>
    </xf>
    <xf numFmtId="0" fontId="8" fillId="0" borderId="1" xfId="0" applyFont="1" applyBorder="1" applyAlignment="1">
      <alignment vertical="center"/>
    </xf>
    <xf numFmtId="0" fontId="4" fillId="7" borderId="6" xfId="0" applyFont="1" applyFill="1" applyBorder="1" applyAlignment="1">
      <alignment horizontal="right" vertical="center"/>
    </xf>
    <xf numFmtId="0" fontId="11" fillId="0" borderId="0" xfId="0" applyFont="1" applyAlignment="1">
      <alignment vertical="center"/>
    </xf>
    <xf numFmtId="0" fontId="4" fillId="0" borderId="6" xfId="0" applyFont="1" applyBorder="1" applyAlignment="1">
      <alignment vertical="center" wrapText="1"/>
    </xf>
    <xf numFmtId="0" fontId="4" fillId="9" borderId="5" xfId="0" applyFont="1" applyFill="1" applyBorder="1" applyAlignment="1">
      <alignment vertical="center"/>
    </xf>
    <xf numFmtId="0" fontId="10" fillId="9" borderId="6" xfId="0" applyFont="1" applyFill="1" applyBorder="1" applyAlignment="1">
      <alignment vertical="center" wrapText="1"/>
    </xf>
    <xf numFmtId="0" fontId="4" fillId="0" borderId="0" xfId="0" applyFont="1" applyAlignment="1">
      <alignment vertical="center" wrapText="1"/>
    </xf>
    <xf numFmtId="0" fontId="4" fillId="0" borderId="5" xfId="0" applyFont="1" applyBorder="1"/>
    <xf numFmtId="0" fontId="4" fillId="0" borderId="2" xfId="0" applyFont="1" applyBorder="1" applyAlignment="1">
      <alignment vertical="center" wrapText="1"/>
    </xf>
    <xf numFmtId="3" fontId="4" fillId="9" borderId="5" xfId="0" applyNumberFormat="1" applyFont="1" applyFill="1" applyBorder="1" applyAlignment="1">
      <alignment horizontal="center" vertical="center"/>
    </xf>
    <xf numFmtId="0" fontId="4" fillId="9" borderId="5"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0" borderId="6" xfId="0" applyFont="1" applyBorder="1" applyAlignment="1">
      <alignment horizontal="center" vertical="center"/>
    </xf>
    <xf numFmtId="0" fontId="4" fillId="7" borderId="6" xfId="0" applyFont="1" applyFill="1" applyBorder="1" applyAlignment="1">
      <alignment horizontal="center" vertical="center"/>
    </xf>
    <xf numFmtId="0" fontId="10" fillId="9" borderId="6" xfId="0" applyFont="1" applyFill="1" applyBorder="1" applyAlignment="1">
      <alignment horizontal="center" vertical="center"/>
    </xf>
    <xf numFmtId="0" fontId="4" fillId="0" borderId="5" xfId="0" applyFont="1" applyBorder="1" applyAlignment="1">
      <alignment horizontal="center" vertical="center"/>
    </xf>
    <xf numFmtId="3" fontId="4" fillId="0" borderId="6" xfId="0" applyNumberFormat="1" applyFont="1" applyBorder="1" applyAlignment="1">
      <alignment horizontal="center" vertical="center"/>
    </xf>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indent="5"/>
    </xf>
    <xf numFmtId="0" fontId="4" fillId="0" borderId="0" xfId="0" applyFont="1" applyAlignment="1">
      <alignment horizontal="justify" vertical="center"/>
    </xf>
    <xf numFmtId="0" fontId="8" fillId="0" borderId="3" xfId="0" applyFont="1" applyBorder="1" applyAlignment="1">
      <alignment horizontal="center" vertical="center" wrapText="1"/>
    </xf>
    <xf numFmtId="0" fontId="3" fillId="0" borderId="0" xfId="0" applyFont="1" applyAlignment="1">
      <alignment vertical="center" wrapText="1"/>
    </xf>
    <xf numFmtId="3" fontId="0" fillId="0" borderId="0" xfId="0" applyNumberFormat="1"/>
    <xf numFmtId="0" fontId="3" fillId="0" borderId="0" xfId="0" applyFont="1"/>
    <xf numFmtId="0" fontId="5" fillId="9" borderId="5" xfId="0" applyFont="1" applyFill="1" applyBorder="1" applyAlignment="1">
      <alignment vertical="center"/>
    </xf>
    <xf numFmtId="0" fontId="18" fillId="0" borderId="0" xfId="0" applyFont="1"/>
    <xf numFmtId="0" fontId="16" fillId="0" borderId="0" xfId="0" applyFont="1" applyAlignment="1">
      <alignment vertical="center"/>
    </xf>
    <xf numFmtId="0" fontId="17" fillId="0" borderId="0" xfId="0" applyFont="1"/>
    <xf numFmtId="0" fontId="11" fillId="0" borderId="0" xfId="0" applyFont="1" applyBorder="1" applyAlignment="1">
      <alignment vertical="center"/>
    </xf>
    <xf numFmtId="0" fontId="8" fillId="0" borderId="0" xfId="0" applyFont="1" applyBorder="1" applyAlignment="1">
      <alignment vertical="center"/>
    </xf>
    <xf numFmtId="0" fontId="5" fillId="9" borderId="0" xfId="0" applyFont="1" applyFill="1" applyBorder="1" applyAlignment="1">
      <alignment vertical="center"/>
    </xf>
    <xf numFmtId="0" fontId="14" fillId="0" borderId="0" xfId="0" applyFont="1" applyBorder="1" applyAlignment="1">
      <alignment vertical="center"/>
    </xf>
    <xf numFmtId="44" fontId="15" fillId="9" borderId="0" xfId="0" applyNumberFormat="1" applyFont="1" applyFill="1" applyBorder="1" applyAlignment="1">
      <alignment vertical="center" wrapText="1"/>
    </xf>
    <xf numFmtId="0" fontId="17" fillId="0" borderId="0" xfId="0" applyFont="1" applyAlignment="1">
      <alignment vertical="center"/>
    </xf>
    <xf numFmtId="0" fontId="23" fillId="0" borderId="0" xfId="0" applyFont="1" applyAlignment="1">
      <alignment vertical="center"/>
    </xf>
    <xf numFmtId="0" fontId="24" fillId="0" borderId="0" xfId="2" applyFont="1" applyAlignment="1">
      <alignment vertical="center"/>
    </xf>
    <xf numFmtId="0" fontId="3" fillId="0" borderId="0" xfId="0" applyFont="1" applyAlignment="1">
      <alignment horizontal="right" vertical="center" wrapText="1"/>
    </xf>
    <xf numFmtId="0" fontId="24" fillId="14" borderId="16" xfId="2" applyFont="1" applyFill="1" applyBorder="1" applyAlignment="1">
      <alignment vertical="center"/>
    </xf>
    <xf numFmtId="44" fontId="3" fillId="14" borderId="17" xfId="1" applyFont="1" applyFill="1" applyBorder="1" applyAlignment="1">
      <alignment horizontal="right" vertical="center" wrapText="1"/>
    </xf>
    <xf numFmtId="0" fontId="24" fillId="14" borderId="22" xfId="2" applyFont="1" applyFill="1" applyBorder="1" applyAlignment="1">
      <alignment vertical="center"/>
    </xf>
    <xf numFmtId="44" fontId="3" fillId="14" borderId="23" xfId="1" applyFont="1" applyFill="1" applyBorder="1" applyAlignment="1">
      <alignment horizontal="right" vertical="center" wrapText="1"/>
    </xf>
    <xf numFmtId="0" fontId="24" fillId="14" borderId="18" xfId="2" applyFont="1" applyFill="1" applyBorder="1" applyAlignment="1">
      <alignment vertical="center"/>
    </xf>
    <xf numFmtId="44" fontId="3" fillId="14" borderId="19" xfId="1" applyFont="1" applyFill="1" applyBorder="1" applyAlignment="1">
      <alignment horizontal="right" vertical="center" wrapText="1"/>
    </xf>
    <xf numFmtId="0" fontId="3" fillId="0" borderId="0" xfId="0" applyFont="1" applyAlignment="1">
      <alignment vertical="center"/>
    </xf>
    <xf numFmtId="0" fontId="3" fillId="0" borderId="0" xfId="0" applyFont="1" applyAlignment="1">
      <alignment vertical="top"/>
    </xf>
    <xf numFmtId="44" fontId="3" fillId="0" borderId="0" xfId="1" applyFont="1" applyAlignment="1">
      <alignment vertical="center"/>
    </xf>
    <xf numFmtId="0" fontId="22" fillId="0" borderId="0" xfId="0" applyFont="1" applyAlignment="1">
      <alignment horizontal="left" vertical="center"/>
    </xf>
    <xf numFmtId="0" fontId="8" fillId="5"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4" fillId="7" borderId="2" xfId="0" applyFont="1" applyFill="1" applyBorder="1" applyAlignment="1">
      <alignment vertical="center"/>
    </xf>
    <xf numFmtId="0" fontId="8" fillId="7" borderId="2" xfId="0" applyFont="1" applyFill="1" applyBorder="1" applyAlignment="1">
      <alignment vertical="center" wrapText="1"/>
    </xf>
    <xf numFmtId="0" fontId="4" fillId="0" borderId="2" xfId="0" applyFont="1" applyBorder="1" applyAlignment="1">
      <alignment horizontal="center" vertical="center" wrapText="1"/>
    </xf>
    <xf numFmtId="8" fontId="8" fillId="5" borderId="2" xfId="0" applyNumberFormat="1" applyFont="1" applyFill="1" applyBorder="1" applyAlignment="1">
      <alignment horizontal="right" vertical="center" wrapText="1"/>
    </xf>
    <xf numFmtId="3" fontId="4" fillId="0" borderId="2" xfId="0" applyNumberFormat="1" applyFont="1" applyBorder="1" applyAlignment="1">
      <alignment horizontal="center" vertical="center" wrapText="1"/>
    </xf>
    <xf numFmtId="0" fontId="4" fillId="7" borderId="2" xfId="0" applyFont="1" applyFill="1" applyBorder="1" applyAlignment="1">
      <alignment horizontal="center" vertical="center" wrapText="1"/>
    </xf>
    <xf numFmtId="0" fontId="4" fillId="0" borderId="2" xfId="0" applyFont="1" applyBorder="1" applyAlignment="1">
      <alignment vertical="center"/>
    </xf>
    <xf numFmtId="0" fontId="16" fillId="0" borderId="0" xfId="0" applyFont="1" applyFill="1" applyAlignment="1">
      <alignment vertical="center"/>
    </xf>
    <xf numFmtId="44" fontId="14" fillId="0" borderId="0" xfId="0" applyNumberFormat="1" applyFont="1" applyFill="1" applyBorder="1" applyAlignment="1">
      <alignment horizontal="right"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3" xfId="0" applyFont="1" applyBorder="1" applyAlignment="1">
      <alignment vertical="center"/>
    </xf>
    <xf numFmtId="0" fontId="29" fillId="0" borderId="5" xfId="0" applyFont="1" applyBorder="1" applyAlignment="1">
      <alignment horizontal="center" vertical="center" wrapText="1"/>
    </xf>
    <xf numFmtId="44" fontId="8" fillId="5" borderId="2" xfId="1" applyFont="1" applyFill="1" applyBorder="1" applyAlignment="1">
      <alignment vertical="center" wrapText="1"/>
    </xf>
    <xf numFmtId="3" fontId="4" fillId="0" borderId="2" xfId="0" applyNumberFormat="1" applyFont="1" applyBorder="1" applyAlignment="1">
      <alignment vertical="center"/>
    </xf>
    <xf numFmtId="0" fontId="30" fillId="0" borderId="5" xfId="0" applyFont="1" applyBorder="1" applyAlignment="1">
      <alignment horizontal="center" vertical="center"/>
    </xf>
    <xf numFmtId="44" fontId="31" fillId="8" borderId="6" xfId="0" applyNumberFormat="1" applyFont="1" applyFill="1" applyBorder="1" applyAlignment="1">
      <alignment horizontal="right" vertical="center" wrapText="1"/>
    </xf>
    <xf numFmtId="0" fontId="20" fillId="0" borderId="0" xfId="0" applyFont="1" applyAlignment="1">
      <alignment vertical="center"/>
    </xf>
    <xf numFmtId="0" fontId="0" fillId="0" borderId="0" xfId="0" applyFill="1"/>
    <xf numFmtId="0" fontId="4" fillId="13" borderId="6" xfId="0" applyFont="1" applyFill="1" applyBorder="1" applyAlignment="1">
      <alignment horizontal="center" vertical="center" wrapText="1"/>
    </xf>
    <xf numFmtId="0" fontId="17" fillId="0" borderId="18" xfId="0" applyFont="1" applyBorder="1" applyAlignment="1">
      <alignment vertical="center" wrapText="1"/>
    </xf>
    <xf numFmtId="0" fontId="17" fillId="0" borderId="33"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2" xfId="0" applyFont="1" applyBorder="1" applyAlignment="1">
      <alignment vertical="center" wrapText="1"/>
    </xf>
    <xf numFmtId="0" fontId="17" fillId="0" borderId="32" xfId="0" applyFont="1" applyBorder="1" applyAlignment="1">
      <alignment horizontal="left" vertical="center" wrapText="1"/>
    </xf>
    <xf numFmtId="44" fontId="17" fillId="0" borderId="35" xfId="3" applyFont="1" applyFill="1" applyBorder="1" applyAlignment="1">
      <alignment vertical="center"/>
    </xf>
    <xf numFmtId="44" fontId="17" fillId="0" borderId="34" xfId="0" applyNumberFormat="1" applyFont="1" applyFill="1" applyBorder="1"/>
    <xf numFmtId="0" fontId="17" fillId="0" borderId="0" xfId="0" applyFont="1" applyFill="1" applyBorder="1"/>
    <xf numFmtId="0" fontId="17" fillId="0" borderId="18" xfId="0" applyFont="1" applyBorder="1" applyAlignment="1">
      <alignment horizontal="left" vertical="center" wrapText="1" indent="5"/>
    </xf>
    <xf numFmtId="44" fontId="17" fillId="0" borderId="19" xfId="0" applyNumberFormat="1" applyFont="1" applyBorder="1"/>
    <xf numFmtId="0" fontId="9" fillId="0" borderId="0" xfId="0" applyFont="1" applyAlignment="1">
      <alignment horizontal="justify" vertical="center"/>
    </xf>
    <xf numFmtId="0" fontId="0" fillId="0" borderId="0" xfId="0" applyAlignment="1"/>
    <xf numFmtId="44" fontId="30" fillId="16" borderId="6" xfId="1" applyFont="1" applyFill="1" applyBorder="1" applyAlignment="1">
      <alignment vertical="center" wrapText="1"/>
    </xf>
    <xf numFmtId="0" fontId="37" fillId="0" borderId="16" xfId="0" applyFont="1" applyBorder="1" applyAlignment="1">
      <alignment horizontal="center" vertical="center" wrapText="1"/>
    </xf>
    <xf numFmtId="0" fontId="9" fillId="0" borderId="0" xfId="0" applyFont="1" applyAlignment="1">
      <alignment horizontal="left"/>
    </xf>
    <xf numFmtId="0" fontId="36" fillId="0" borderId="0" xfId="0" applyFont="1" applyAlignment="1"/>
    <xf numFmtId="0" fontId="0" fillId="0" borderId="0" xfId="0" applyFill="1" applyAlignment="1">
      <alignment vertical="top" wrapText="1"/>
    </xf>
    <xf numFmtId="0" fontId="40" fillId="0" borderId="0" xfId="0" applyFont="1" applyAlignment="1">
      <alignment horizontal="left"/>
    </xf>
    <xf numFmtId="0" fontId="4" fillId="7" borderId="5" xfId="0" applyFont="1" applyFill="1" applyBorder="1" applyAlignment="1">
      <alignment vertical="center"/>
    </xf>
    <xf numFmtId="0" fontId="4" fillId="7" borderId="1" xfId="0" applyFont="1" applyFill="1" applyBorder="1" applyAlignment="1"/>
    <xf numFmtId="0" fontId="8" fillId="0" borderId="2" xfId="0" applyFont="1" applyBorder="1" applyAlignment="1">
      <alignment horizontal="center" vertical="center" wrapText="1"/>
    </xf>
    <xf numFmtId="0" fontId="17" fillId="0" borderId="35" xfId="0" applyFont="1" applyBorder="1" applyAlignment="1">
      <alignment horizontal="center" vertical="center" wrapText="1"/>
    </xf>
    <xf numFmtId="0" fontId="17" fillId="16" borderId="35" xfId="0" applyFont="1" applyFill="1" applyBorder="1" applyAlignment="1">
      <alignment horizontal="center" vertical="center"/>
    </xf>
    <xf numFmtId="44" fontId="17" fillId="0" borderId="34" xfId="0" applyNumberFormat="1" applyFont="1" applyBorder="1" applyAlignment="1">
      <alignment vertical="center"/>
    </xf>
    <xf numFmtId="0" fontId="17" fillId="0" borderId="32" xfId="0" applyFont="1" applyBorder="1" applyAlignment="1">
      <alignment vertical="center" wrapText="1"/>
    </xf>
    <xf numFmtId="0" fontId="17" fillId="0" borderId="16" xfId="0" applyFont="1" applyBorder="1" applyAlignment="1">
      <alignment horizontal="center" vertical="center" wrapText="1"/>
    </xf>
    <xf numFmtId="0" fontId="17" fillId="13" borderId="3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35" fillId="0" borderId="14" xfId="0" applyFont="1" applyBorder="1" applyAlignment="1">
      <alignment horizontal="center" vertical="center" wrapText="1"/>
    </xf>
    <xf numFmtId="44" fontId="9" fillId="0" borderId="0" xfId="1" applyFont="1"/>
    <xf numFmtId="0" fontId="17" fillId="0" borderId="14" xfId="3" applyNumberFormat="1" applyFont="1" applyBorder="1"/>
    <xf numFmtId="9" fontId="17" fillId="13" borderId="35" xfId="0" applyNumberFormat="1" applyFont="1" applyFill="1" applyBorder="1" applyAlignment="1">
      <alignment horizontal="center" vertical="center"/>
    </xf>
    <xf numFmtId="44" fontId="4" fillId="0" borderId="2" xfId="1" applyFont="1" applyFill="1" applyBorder="1" applyAlignment="1">
      <alignment horizontal="right" vertical="center"/>
    </xf>
    <xf numFmtId="8" fontId="38" fillId="0" borderId="2" xfId="0" applyNumberFormat="1" applyFont="1" applyFill="1" applyBorder="1" applyAlignment="1">
      <alignment vertical="center"/>
    </xf>
    <xf numFmtId="44" fontId="8" fillId="17" borderId="2" xfId="1" applyFont="1" applyFill="1" applyBorder="1" applyAlignment="1">
      <alignment horizontal="right" vertical="center" wrapText="1"/>
    </xf>
    <xf numFmtId="44" fontId="41" fillId="17" borderId="2" xfId="0" applyNumberFormat="1" applyFont="1" applyFill="1" applyBorder="1" applyAlignment="1">
      <alignment horizontal="right" vertical="center" wrapText="1"/>
    </xf>
    <xf numFmtId="44" fontId="3" fillId="14" borderId="21" xfId="1" applyNumberFormat="1" applyFont="1" applyFill="1" applyBorder="1" applyAlignment="1">
      <alignment vertical="center" wrapText="1"/>
    </xf>
    <xf numFmtId="0" fontId="25" fillId="0" borderId="0" xfId="0" applyFont="1" applyAlignment="1">
      <alignment horizontal="center" vertical="center"/>
    </xf>
    <xf numFmtId="0" fontId="34" fillId="7" borderId="6" xfId="0" applyFont="1" applyFill="1" applyBorder="1" applyAlignment="1">
      <alignment vertical="center"/>
    </xf>
    <xf numFmtId="0" fontId="34" fillId="7" borderId="6" xfId="0" applyFont="1" applyFill="1" applyBorder="1" applyAlignment="1">
      <alignment horizontal="right" vertical="center"/>
    </xf>
    <xf numFmtId="0" fontId="33" fillId="7" borderId="6" xfId="0" applyFont="1" applyFill="1" applyBorder="1" applyAlignment="1">
      <alignment vertical="center" wrapText="1"/>
    </xf>
    <xf numFmtId="0" fontId="43" fillId="0" borderId="0" xfId="0" applyFont="1"/>
    <xf numFmtId="0" fontId="34" fillId="7" borderId="6" xfId="0" applyFont="1" applyFill="1" applyBorder="1" applyAlignment="1">
      <alignment horizontal="center" vertical="center"/>
    </xf>
    <xf numFmtId="0" fontId="31" fillId="0" borderId="10" xfId="0" applyFont="1" applyBorder="1" applyAlignment="1">
      <alignment horizontal="center" vertical="center" wrapText="1"/>
    </xf>
    <xf numFmtId="44" fontId="17" fillId="0" borderId="30" xfId="0" applyNumberFormat="1" applyFont="1" applyBorder="1" applyAlignment="1">
      <alignment vertical="center"/>
    </xf>
    <xf numFmtId="44" fontId="17" fillId="13" borderId="34" xfId="0" applyNumberFormat="1" applyFont="1" applyFill="1" applyBorder="1" applyAlignment="1">
      <alignment horizontal="center" vertical="center" wrapText="1"/>
    </xf>
    <xf numFmtId="0" fontId="13" fillId="0" borderId="0" xfId="0" applyFont="1" applyAlignment="1">
      <alignment horizontal="right" vertical="center"/>
    </xf>
    <xf numFmtId="0" fontId="31" fillId="8" borderId="10" xfId="0" applyFont="1" applyFill="1" applyBorder="1" applyAlignment="1">
      <alignment horizontal="center" vertical="center" wrapText="1"/>
    </xf>
    <xf numFmtId="44" fontId="3" fillId="14" borderId="42" xfId="1" applyFont="1" applyFill="1" applyBorder="1" applyAlignment="1">
      <alignment horizontal="right" vertical="center" wrapText="1"/>
    </xf>
    <xf numFmtId="0" fontId="12" fillId="0" borderId="2" xfId="0" applyFont="1" applyBorder="1" applyAlignment="1">
      <alignment vertical="center"/>
    </xf>
    <xf numFmtId="0" fontId="45" fillId="0" borderId="0" xfId="0" applyFont="1" applyAlignment="1">
      <alignment vertical="center"/>
    </xf>
    <xf numFmtId="0" fontId="8" fillId="9"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5" borderId="10" xfId="0" applyFont="1" applyFill="1" applyBorder="1" applyAlignment="1">
      <alignment horizontal="center" vertical="center" wrapText="1"/>
    </xf>
    <xf numFmtId="0" fontId="46" fillId="0" borderId="6" xfId="0" applyFont="1" applyBorder="1" applyAlignment="1">
      <alignment vertical="center" wrapText="1"/>
    </xf>
    <xf numFmtId="0" fontId="24" fillId="14" borderId="20" xfId="2" applyFont="1" applyFill="1" applyBorder="1" applyAlignment="1">
      <alignment vertical="center"/>
    </xf>
    <xf numFmtId="0" fontId="30" fillId="0" borderId="2" xfId="0" applyFont="1" applyBorder="1" applyAlignment="1">
      <alignment horizontal="center" vertical="center"/>
    </xf>
    <xf numFmtId="0" fontId="30" fillId="0" borderId="2" xfId="0" applyFont="1" applyBorder="1" applyAlignment="1">
      <alignment vertical="center" wrapText="1"/>
    </xf>
    <xf numFmtId="44" fontId="31" fillId="8" borderId="2" xfId="0" applyNumberFormat="1" applyFont="1" applyFill="1" applyBorder="1" applyAlignment="1">
      <alignment horizontal="right" vertical="center" wrapText="1"/>
    </xf>
    <xf numFmtId="0" fontId="49" fillId="0" borderId="2" xfId="0" applyFont="1" applyBorder="1" applyAlignment="1">
      <alignment horizontal="center" vertical="center" wrapText="1"/>
    </xf>
    <xf numFmtId="0" fontId="38" fillId="0" borderId="2" xfId="0" applyFont="1" applyBorder="1" applyAlignment="1">
      <alignment vertical="center" wrapText="1"/>
    </xf>
    <xf numFmtId="0" fontId="38" fillId="0" borderId="2" xfId="0" applyFont="1" applyBorder="1" applyAlignment="1">
      <alignment vertical="center"/>
    </xf>
    <xf numFmtId="0" fontId="16" fillId="0" borderId="0" xfId="0" applyFont="1" applyAlignment="1">
      <alignment horizontal="left" vertical="center"/>
    </xf>
    <xf numFmtId="0" fontId="21" fillId="0" borderId="0" xfId="0" applyFont="1" applyFill="1" applyAlignment="1">
      <alignment vertical="center"/>
    </xf>
    <xf numFmtId="0" fontId="49" fillId="0" borderId="10" xfId="0" applyFont="1" applyBorder="1" applyAlignment="1">
      <alignment horizontal="center" vertical="center" wrapText="1"/>
    </xf>
    <xf numFmtId="0" fontId="31" fillId="0" borderId="1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7" fillId="0" borderId="1" xfId="0" applyFont="1" applyFill="1" applyBorder="1" applyAlignment="1">
      <alignment vertical="center"/>
    </xf>
    <xf numFmtId="0" fontId="7" fillId="0" borderId="0" xfId="0" applyFont="1" applyFill="1" applyAlignment="1">
      <alignment vertical="center"/>
    </xf>
    <xf numFmtId="0" fontId="30" fillId="0" borderId="28" xfId="0" applyFont="1" applyBorder="1" applyAlignment="1">
      <alignment horizontal="left" vertical="center" wrapText="1"/>
    </xf>
    <xf numFmtId="44" fontId="31" fillId="8" borderId="21" xfId="0" applyNumberFormat="1" applyFont="1" applyFill="1" applyBorder="1" applyAlignment="1">
      <alignment horizontal="right" vertical="center" wrapText="1"/>
    </xf>
    <xf numFmtId="0" fontId="31" fillId="8" borderId="32" xfId="0" applyFont="1" applyFill="1" applyBorder="1" applyAlignment="1">
      <alignment horizontal="center" vertical="center" wrapText="1"/>
    </xf>
    <xf numFmtId="44" fontId="0" fillId="0" borderId="34" xfId="0" applyNumberFormat="1" applyBorder="1"/>
    <xf numFmtId="0" fontId="30" fillId="0" borderId="15" xfId="0" applyFont="1" applyBorder="1" applyAlignment="1">
      <alignment vertical="center" wrapText="1"/>
    </xf>
    <xf numFmtId="44" fontId="31" fillId="8" borderId="23" xfId="0" applyNumberFormat="1" applyFont="1" applyFill="1" applyBorder="1" applyAlignment="1">
      <alignment horizontal="right" vertical="center" wrapText="1"/>
    </xf>
    <xf numFmtId="0" fontId="31" fillId="0" borderId="32" xfId="0" applyFont="1" applyBorder="1" applyAlignment="1">
      <alignment horizontal="center" vertical="center" wrapText="1"/>
    </xf>
    <xf numFmtId="0" fontId="31" fillId="0" borderId="35" xfId="0" applyFont="1" applyBorder="1" applyAlignment="1">
      <alignment horizontal="center" vertical="center" wrapText="1"/>
    </xf>
    <xf numFmtId="0" fontId="11" fillId="0" borderId="0" xfId="0" applyFont="1" applyFill="1" applyAlignment="1">
      <alignment vertical="center" wrapText="1"/>
    </xf>
    <xf numFmtId="0" fontId="32" fillId="0" borderId="27" xfId="0" applyFont="1" applyBorder="1" applyAlignment="1">
      <alignment horizontal="center" vertical="center" wrapText="1"/>
    </xf>
    <xf numFmtId="0" fontId="32" fillId="0" borderId="27"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17" fillId="0" borderId="22" xfId="0" applyFont="1" applyBorder="1" applyAlignment="1">
      <alignment horizontal="center" vertical="center" wrapText="1"/>
    </xf>
    <xf numFmtId="0" fontId="35" fillId="0" borderId="18" xfId="0" applyFont="1" applyBorder="1" applyAlignment="1">
      <alignment vertical="center" wrapText="1"/>
    </xf>
    <xf numFmtId="0" fontId="17" fillId="0" borderId="18" xfId="0" applyFont="1" applyFill="1" applyBorder="1" applyAlignment="1">
      <alignment horizontal="left" vertical="center" wrapText="1" indent="5"/>
    </xf>
    <xf numFmtId="0" fontId="17" fillId="0" borderId="20" xfId="0" applyFont="1" applyFill="1" applyBorder="1" applyAlignment="1">
      <alignment vertical="center" wrapText="1"/>
    </xf>
    <xf numFmtId="44" fontId="17" fillId="0" borderId="14" xfId="3" applyFont="1" applyFill="1" applyBorder="1" applyAlignment="1">
      <alignment vertical="center"/>
    </xf>
    <xf numFmtId="44" fontId="11" fillId="0" borderId="36" xfId="0" applyNumberFormat="1" applyFont="1" applyBorder="1" applyAlignment="1">
      <alignment horizontal="right" vertical="center"/>
    </xf>
    <xf numFmtId="0" fontId="17" fillId="0" borderId="28" xfId="0" applyFont="1" applyFill="1" applyBorder="1" applyAlignment="1">
      <alignment horizontal="center" vertical="center" wrapText="1"/>
    </xf>
    <xf numFmtId="44" fontId="17" fillId="0" borderId="28" xfId="3" applyFont="1" applyFill="1" applyBorder="1" applyAlignment="1">
      <alignment vertical="center"/>
    </xf>
    <xf numFmtId="44" fontId="17" fillId="0" borderId="21" xfId="0" applyNumberFormat="1" applyFont="1" applyBorder="1" applyAlignment="1">
      <alignment vertical="center"/>
    </xf>
    <xf numFmtId="0" fontId="11" fillId="0" borderId="0" xfId="0" applyFont="1" applyFill="1" applyAlignment="1">
      <alignment horizontal="left" vertical="center" wrapText="1"/>
    </xf>
    <xf numFmtId="44" fontId="26" fillId="14" borderId="2" xfId="1" applyFont="1" applyFill="1" applyBorder="1" applyAlignment="1">
      <alignment horizontal="right" vertical="center"/>
    </xf>
    <xf numFmtId="44" fontId="3" fillId="14" borderId="44" xfId="1" applyFont="1" applyFill="1" applyBorder="1" applyAlignment="1">
      <alignment horizontal="right" vertical="center" wrapText="1"/>
    </xf>
    <xf numFmtId="44" fontId="3" fillId="14" borderId="45" xfId="1" applyFont="1" applyFill="1" applyBorder="1" applyAlignment="1">
      <alignment horizontal="right" vertical="center" wrapText="1"/>
    </xf>
    <xf numFmtId="44" fontId="28" fillId="5" borderId="3" xfId="0" applyNumberFormat="1" applyFont="1" applyFill="1" applyBorder="1" applyAlignment="1" applyProtection="1">
      <alignment horizontal="right" vertical="center" wrapText="1"/>
    </xf>
    <xf numFmtId="44" fontId="29" fillId="6" borderId="2" xfId="1" applyFont="1" applyFill="1" applyBorder="1" applyAlignment="1" applyProtection="1">
      <alignment vertical="center" wrapText="1"/>
      <protection locked="0"/>
    </xf>
    <xf numFmtId="0" fontId="28" fillId="0" borderId="10"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8" fillId="0" borderId="10" xfId="0" applyFont="1" applyBorder="1" applyAlignment="1">
      <alignment horizontal="center" vertical="center" wrapText="1"/>
    </xf>
    <xf numFmtId="44" fontId="30" fillId="15" borderId="9" xfId="1" applyFont="1" applyFill="1" applyBorder="1" applyAlignment="1" applyProtection="1">
      <alignment vertical="center" wrapText="1"/>
      <protection locked="0"/>
    </xf>
    <xf numFmtId="44" fontId="30" fillId="15" borderId="6" xfId="1" applyFont="1" applyFill="1" applyBorder="1" applyAlignment="1" applyProtection="1">
      <alignment vertical="center" wrapText="1"/>
      <protection locked="0"/>
    </xf>
    <xf numFmtId="44" fontId="4" fillId="3" borderId="2" xfId="1" applyFont="1" applyFill="1" applyBorder="1" applyAlignment="1" applyProtection="1">
      <alignment vertical="center"/>
      <protection locked="0"/>
    </xf>
    <xf numFmtId="44" fontId="4" fillId="3" borderId="6" xfId="1" applyFont="1" applyFill="1" applyBorder="1" applyAlignment="1" applyProtection="1">
      <alignment horizontal="center" vertical="center" wrapText="1"/>
      <protection locked="0"/>
    </xf>
    <xf numFmtId="44" fontId="4" fillId="6" borderId="2" xfId="1" applyFont="1" applyFill="1" applyBorder="1" applyAlignment="1" applyProtection="1">
      <alignment horizontal="right" vertical="center"/>
      <protection locked="0"/>
    </xf>
    <xf numFmtId="9" fontId="4" fillId="6" borderId="2" xfId="0" applyNumberFormat="1" applyFont="1" applyFill="1" applyBorder="1" applyAlignment="1" applyProtection="1">
      <alignment horizontal="center" vertical="center"/>
      <protection locked="0"/>
    </xf>
    <xf numFmtId="44" fontId="4" fillId="6" borderId="6" xfId="1" applyFont="1" applyFill="1" applyBorder="1" applyAlignment="1" applyProtection="1">
      <alignment horizontal="right" vertical="center"/>
      <protection locked="0"/>
    </xf>
    <xf numFmtId="44" fontId="30" fillId="15" borderId="15" xfId="1" applyFont="1" applyFill="1" applyBorder="1" applyAlignment="1" applyProtection="1">
      <alignment vertical="center" wrapText="1"/>
      <protection locked="0"/>
    </xf>
    <xf numFmtId="44" fontId="30" fillId="15" borderId="28" xfId="1" applyFont="1" applyFill="1" applyBorder="1" applyAlignment="1" applyProtection="1">
      <alignment vertical="center" wrapText="1"/>
      <protection locked="0"/>
    </xf>
    <xf numFmtId="0" fontId="31" fillId="0" borderId="35" xfId="0" applyFont="1" applyFill="1" applyBorder="1" applyAlignment="1">
      <alignment horizontal="center" vertical="center" wrapText="1"/>
    </xf>
    <xf numFmtId="44" fontId="17" fillId="12" borderId="35" xfId="3" applyFont="1" applyFill="1" applyBorder="1" applyAlignment="1" applyProtection="1">
      <alignment horizontal="center" vertical="center"/>
      <protection locked="0"/>
    </xf>
    <xf numFmtId="9" fontId="17" fillId="12" borderId="35" xfId="0" applyNumberFormat="1" applyFont="1" applyFill="1" applyBorder="1" applyAlignment="1" applyProtection="1">
      <alignment horizontal="center" vertical="center"/>
      <protection locked="0"/>
    </xf>
    <xf numFmtId="9" fontId="17" fillId="12" borderId="14" xfId="0" applyNumberFormat="1" applyFont="1" applyFill="1" applyBorder="1" applyAlignment="1" applyProtection="1">
      <alignment horizontal="center"/>
      <protection locked="0"/>
    </xf>
    <xf numFmtId="9" fontId="17" fillId="0" borderId="14" xfId="0" applyNumberFormat="1" applyFont="1" applyFill="1" applyBorder="1" applyAlignment="1" applyProtection="1">
      <alignment horizontal="center"/>
    </xf>
    <xf numFmtId="9" fontId="17" fillId="13" borderId="14" xfId="0" applyNumberFormat="1" applyFont="1" applyFill="1" applyBorder="1" applyAlignment="1" applyProtection="1">
      <alignment horizontal="center" vertical="center"/>
    </xf>
    <xf numFmtId="9" fontId="17" fillId="13" borderId="28" xfId="0" applyNumberFormat="1" applyFont="1" applyFill="1" applyBorder="1" applyAlignment="1" applyProtection="1">
      <alignment horizontal="center" vertical="center"/>
    </xf>
    <xf numFmtId="44" fontId="29" fillId="0" borderId="40" xfId="1" applyFont="1" applyFill="1" applyBorder="1" applyAlignment="1" applyProtection="1">
      <alignment vertical="center" wrapText="1"/>
      <protection locked="0"/>
    </xf>
    <xf numFmtId="0" fontId="29" fillId="0" borderId="40" xfId="0" applyFont="1" applyBorder="1" applyAlignment="1">
      <alignment horizontal="center" vertical="center" wrapText="1"/>
    </xf>
    <xf numFmtId="0" fontId="46" fillId="0" borderId="40" xfId="0" applyFont="1" applyFill="1" applyBorder="1" applyAlignment="1">
      <alignment horizontal="center" vertical="center" wrapText="1"/>
    </xf>
    <xf numFmtId="44" fontId="29" fillId="0" borderId="40" xfId="1" applyFont="1" applyFill="1" applyBorder="1" applyAlignment="1" applyProtection="1">
      <alignment horizontal="center" vertical="center" wrapText="1"/>
      <protection locked="0"/>
    </xf>
    <xf numFmtId="44" fontId="28" fillId="0" borderId="40" xfId="0" applyNumberFormat="1" applyFont="1" applyFill="1" applyBorder="1" applyAlignment="1" applyProtection="1">
      <alignment horizontal="right" vertical="center" wrapText="1"/>
    </xf>
    <xf numFmtId="0" fontId="46" fillId="0" borderId="2" xfId="0" applyFont="1" applyBorder="1" applyAlignment="1">
      <alignment horizontal="center" vertical="center" wrapText="1"/>
    </xf>
    <xf numFmtId="44" fontId="29" fillId="6" borderId="2" xfId="1" applyFont="1" applyFill="1" applyBorder="1" applyAlignment="1" applyProtection="1">
      <alignment horizontal="center" vertical="center" wrapText="1"/>
      <protection locked="0"/>
    </xf>
    <xf numFmtId="0" fontId="25" fillId="0" borderId="0" xfId="0" applyFont="1" applyAlignment="1">
      <alignment horizontal="left" vertical="center" wrapText="1"/>
    </xf>
    <xf numFmtId="0" fontId="17" fillId="0" borderId="0" xfId="0" applyFont="1" applyAlignment="1">
      <alignment horizontal="left" vertical="center" wrapText="1"/>
    </xf>
    <xf numFmtId="0" fontId="26" fillId="0" borderId="0" xfId="0" applyFont="1" applyAlignment="1">
      <alignment horizontal="left" vertical="center" wrapText="1"/>
    </xf>
    <xf numFmtId="0" fontId="42" fillId="4" borderId="0" xfId="0" applyFont="1" applyFill="1" applyAlignment="1">
      <alignment horizontal="left" vertical="top" wrapText="1"/>
    </xf>
    <xf numFmtId="17" fontId="28" fillId="0" borderId="10" xfId="0" quotePrefix="1" applyNumberFormat="1" applyFont="1" applyFill="1" applyBorder="1" applyAlignment="1">
      <alignment horizontal="center" vertical="center" wrapText="1"/>
    </xf>
    <xf numFmtId="17" fontId="28" fillId="0" borderId="5" xfId="0" applyNumberFormat="1" applyFont="1" applyFill="1" applyBorder="1" applyAlignment="1">
      <alignment horizontal="center" vertical="center" wrapText="1"/>
    </xf>
    <xf numFmtId="0" fontId="11" fillId="3" borderId="0" xfId="0" applyFont="1" applyFill="1" applyAlignment="1">
      <alignment horizontal="left" vertical="center"/>
    </xf>
    <xf numFmtId="0" fontId="16" fillId="0" borderId="0" xfId="0" applyFont="1" applyAlignment="1">
      <alignment horizontal="left" vertical="center"/>
    </xf>
    <xf numFmtId="0" fontId="3" fillId="0" borderId="0" xfId="0" applyFont="1" applyBorder="1" applyAlignment="1">
      <alignment vertical="center" wrapText="1"/>
    </xf>
    <xf numFmtId="0" fontId="3" fillId="0" borderId="0" xfId="0" applyFont="1" applyAlignment="1">
      <alignment vertical="center" wrapText="1"/>
    </xf>
    <xf numFmtId="17"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12" xfId="0" applyFont="1" applyBorder="1" applyAlignment="1">
      <alignment vertical="center"/>
    </xf>
    <xf numFmtId="0" fontId="28" fillId="0" borderId="6" xfId="0" applyFont="1" applyBorder="1" applyAlignment="1">
      <alignment vertical="center"/>
    </xf>
    <xf numFmtId="0" fontId="11" fillId="5" borderId="0" xfId="0" applyFont="1" applyFill="1" applyBorder="1" applyAlignment="1">
      <alignment horizontal="left" vertical="center" wrapText="1"/>
    </xf>
    <xf numFmtId="0" fontId="32" fillId="2" borderId="1" xfId="0" applyFont="1" applyFill="1" applyBorder="1" applyAlignment="1">
      <alignment vertical="center" wrapText="1"/>
    </xf>
    <xf numFmtId="0" fontId="5" fillId="0" borderId="0" xfId="0" applyFont="1" applyBorder="1" applyAlignment="1">
      <alignment vertical="center"/>
    </xf>
    <xf numFmtId="0" fontId="28" fillId="0" borderId="9"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0" xfId="0" applyFont="1" applyBorder="1" applyAlignment="1">
      <alignment horizontal="center" vertical="center"/>
    </xf>
    <xf numFmtId="0" fontId="28" fillId="0" borderId="5" xfId="0" applyFont="1" applyBorder="1" applyAlignment="1">
      <alignment horizontal="center" vertical="center"/>
    </xf>
    <xf numFmtId="0" fontId="31" fillId="17" borderId="9" xfId="0" applyFont="1" applyFill="1" applyBorder="1" applyAlignment="1">
      <alignment horizontal="right" vertical="center"/>
    </xf>
    <xf numFmtId="0" fontId="31" fillId="17" borderId="3" xfId="0" applyFont="1" applyFill="1" applyBorder="1" applyAlignment="1">
      <alignment horizontal="right" vertical="center"/>
    </xf>
    <xf numFmtId="0" fontId="36" fillId="0" borderId="0" xfId="0" applyFont="1" applyAlignment="1">
      <alignment horizontal="left"/>
    </xf>
    <xf numFmtId="0" fontId="36" fillId="3" borderId="0" xfId="0" applyFont="1" applyFill="1" applyAlignment="1">
      <alignment horizontal="left" vertical="center"/>
    </xf>
    <xf numFmtId="0" fontId="8" fillId="5" borderId="9" xfId="0" applyFont="1" applyFill="1" applyBorder="1" applyAlignment="1">
      <alignment horizontal="right" vertical="center" wrapText="1"/>
    </xf>
    <xf numFmtId="0" fontId="8" fillId="5" borderId="4" xfId="0" applyFont="1" applyFill="1" applyBorder="1" applyAlignment="1">
      <alignment horizontal="right" vertical="center" wrapText="1"/>
    </xf>
    <xf numFmtId="0" fontId="8" fillId="5" borderId="3" xfId="0" applyFont="1" applyFill="1" applyBorder="1" applyAlignment="1">
      <alignment horizontal="right" vertical="center" wrapText="1"/>
    </xf>
    <xf numFmtId="0" fontId="4" fillId="0" borderId="1" xfId="0" applyFont="1" applyBorder="1" applyAlignment="1">
      <alignment vertical="center"/>
    </xf>
    <xf numFmtId="0" fontId="11" fillId="2" borderId="0" xfId="0" applyFont="1" applyFill="1" applyAlignment="1">
      <alignment horizontal="left" vertical="center" wrapText="1"/>
    </xf>
    <xf numFmtId="0" fontId="11" fillId="3" borderId="0" xfId="0" applyFont="1" applyFill="1" applyAlignment="1">
      <alignment horizontal="left" vertical="center" wrapText="1"/>
    </xf>
    <xf numFmtId="0" fontId="33" fillId="11" borderId="9" xfId="0" applyFont="1" applyFill="1" applyBorder="1" applyAlignment="1">
      <alignment horizontal="center" vertical="center" wrapText="1"/>
    </xf>
    <xf numFmtId="0" fontId="33" fillId="11" borderId="4" xfId="0" applyFont="1" applyFill="1" applyBorder="1" applyAlignment="1">
      <alignment horizontal="center" vertical="center" wrapText="1"/>
    </xf>
    <xf numFmtId="0" fontId="33" fillId="11" borderId="3" xfId="0" applyFont="1" applyFill="1" applyBorder="1" applyAlignment="1">
      <alignment horizontal="center" vertical="center" wrapText="1"/>
    </xf>
    <xf numFmtId="0" fontId="33" fillId="7" borderId="9" xfId="0" applyFont="1" applyFill="1" applyBorder="1" applyAlignment="1">
      <alignment horizontal="center" vertical="center" wrapText="1"/>
    </xf>
    <xf numFmtId="0" fontId="44" fillId="7" borderId="4" xfId="0" applyFont="1" applyFill="1" applyBorder="1" applyAlignment="1">
      <alignment horizontal="center" vertical="center" wrapText="1"/>
    </xf>
    <xf numFmtId="0" fontId="44" fillId="7" borderId="3" xfId="0" applyFont="1" applyFill="1" applyBorder="1" applyAlignment="1">
      <alignment horizontal="center" vertical="center" wrapText="1"/>
    </xf>
    <xf numFmtId="0" fontId="33" fillId="7" borderId="4" xfId="0" applyFont="1" applyFill="1" applyBorder="1" applyAlignment="1">
      <alignment horizontal="center" vertical="center" wrapText="1"/>
    </xf>
    <xf numFmtId="0" fontId="33" fillId="7" borderId="3" xfId="0" applyFont="1" applyFill="1" applyBorder="1" applyAlignment="1">
      <alignment horizontal="center" vertical="center" wrapText="1"/>
    </xf>
    <xf numFmtId="0" fontId="45" fillId="0" borderId="0" xfId="0" applyFont="1" applyAlignment="1">
      <alignment horizontal="left" vertical="center"/>
    </xf>
    <xf numFmtId="0" fontId="4" fillId="4" borderId="14" xfId="0" applyFont="1" applyFill="1" applyBorder="1" applyAlignment="1">
      <alignment horizontal="left" vertical="center" wrapText="1"/>
    </xf>
    <xf numFmtId="0" fontId="0" fillId="0" borderId="0" xfId="0" applyAlignment="1">
      <alignment horizontal="left" vertical="center"/>
    </xf>
    <xf numFmtId="0" fontId="49" fillId="5" borderId="11" xfId="0" applyFont="1" applyFill="1" applyBorder="1" applyAlignment="1">
      <alignment horizontal="right" vertical="center"/>
    </xf>
    <xf numFmtId="0" fontId="49" fillId="5" borderId="40" xfId="0" applyFont="1" applyFill="1" applyBorder="1" applyAlignment="1">
      <alignment horizontal="right" vertical="center"/>
    </xf>
    <xf numFmtId="0" fontId="49" fillId="5" borderId="12" xfId="0" applyFont="1" applyFill="1" applyBorder="1" applyAlignment="1">
      <alignment horizontal="right" vertical="center"/>
    </xf>
    <xf numFmtId="0" fontId="12" fillId="4" borderId="14" xfId="0" applyFont="1" applyFill="1" applyBorder="1" applyAlignment="1">
      <alignment horizontal="left" vertical="center"/>
    </xf>
    <xf numFmtId="0" fontId="49" fillId="5" borderId="9" xfId="0" applyFont="1" applyFill="1" applyBorder="1" applyAlignment="1">
      <alignment horizontal="right" vertical="center"/>
    </xf>
    <xf numFmtId="0" fontId="49" fillId="5" borderId="4" xfId="0" applyFont="1" applyFill="1" applyBorder="1" applyAlignment="1">
      <alignment horizontal="right" vertical="center"/>
    </xf>
    <xf numFmtId="0" fontId="49" fillId="5" borderId="13" xfId="0" applyFont="1" applyFill="1" applyBorder="1" applyAlignment="1">
      <alignment horizontal="right" vertical="center"/>
    </xf>
    <xf numFmtId="0" fontId="34" fillId="7" borderId="9" xfId="0" applyFont="1" applyFill="1" applyBorder="1"/>
    <xf numFmtId="0" fontId="34" fillId="7" borderId="13" xfId="0" applyFont="1" applyFill="1" applyBorder="1"/>
    <xf numFmtId="0" fontId="34" fillId="7" borderId="7" xfId="0" applyFont="1" applyFill="1" applyBorder="1"/>
    <xf numFmtId="0" fontId="34" fillId="7" borderId="8" xfId="0" applyFont="1" applyFill="1" applyBorder="1"/>
    <xf numFmtId="0" fontId="4" fillId="7" borderId="9" xfId="0" applyFont="1" applyFill="1" applyBorder="1"/>
    <xf numFmtId="0" fontId="4" fillId="7" borderId="13" xfId="0" applyFont="1" applyFill="1" applyBorder="1"/>
    <xf numFmtId="0" fontId="32" fillId="0" borderId="0" xfId="0" applyFont="1" applyAlignment="1">
      <alignment horizontal="lef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30" fillId="0" borderId="22" xfId="0" applyFont="1" applyBorder="1" applyAlignment="1">
      <alignment horizontal="center" vertical="center"/>
    </xf>
    <xf numFmtId="0" fontId="0" fillId="0" borderId="20" xfId="0" applyBorder="1" applyAlignment="1">
      <alignment horizontal="center" vertical="center"/>
    </xf>
    <xf numFmtId="0" fontId="32" fillId="0" borderId="7" xfId="0" applyFont="1" applyFill="1" applyBorder="1" applyAlignment="1">
      <alignment horizontal="right" vertical="center" wrapText="1"/>
    </xf>
    <xf numFmtId="0" fontId="32" fillId="0" borderId="1" xfId="0" applyFont="1" applyFill="1" applyBorder="1" applyAlignment="1">
      <alignment horizontal="right" vertical="center" wrapText="1"/>
    </xf>
    <xf numFmtId="0" fontId="17" fillId="0" borderId="29" xfId="0" applyFont="1" applyBorder="1" applyAlignment="1">
      <alignment horizontal="center" vertical="center" wrapText="1"/>
    </xf>
    <xf numFmtId="0" fontId="17" fillId="0" borderId="25" xfId="0" applyFont="1" applyBorder="1" applyAlignment="1">
      <alignment horizontal="center" vertical="center" wrapText="1"/>
    </xf>
    <xf numFmtId="44" fontId="17" fillId="12" borderId="29" xfId="3" applyFont="1" applyFill="1" applyBorder="1" applyAlignment="1" applyProtection="1">
      <alignment horizontal="center" vertical="center"/>
      <protection locked="0"/>
    </xf>
    <xf numFmtId="44" fontId="17" fillId="12" borderId="25" xfId="3" applyFont="1" applyFill="1" applyBorder="1" applyAlignment="1" applyProtection="1">
      <alignment horizontal="center" vertical="center"/>
      <protection locked="0"/>
    </xf>
    <xf numFmtId="0" fontId="17" fillId="16" borderId="29" xfId="0" applyFont="1" applyFill="1" applyBorder="1" applyAlignment="1">
      <alignment horizontal="center" vertical="center"/>
    </xf>
    <xf numFmtId="0" fontId="17" fillId="16" borderId="25" xfId="0" applyFont="1" applyFill="1" applyBorder="1" applyAlignment="1">
      <alignment horizontal="center" vertical="center"/>
    </xf>
    <xf numFmtId="44" fontId="17" fillId="0" borderId="39" xfId="0" applyNumberFormat="1" applyFont="1" applyBorder="1" applyAlignment="1">
      <alignment horizontal="center" vertical="center"/>
    </xf>
    <xf numFmtId="44" fontId="17" fillId="0" borderId="31" xfId="0" applyNumberFormat="1" applyFont="1" applyBorder="1" applyAlignment="1">
      <alignment horizontal="center" vertical="center"/>
    </xf>
    <xf numFmtId="44" fontId="17" fillId="0" borderId="36" xfId="0" applyNumberFormat="1" applyFont="1" applyBorder="1" applyAlignment="1">
      <alignment horizontal="center" vertical="center"/>
    </xf>
    <xf numFmtId="0" fontId="17" fillId="11" borderId="37" xfId="0" applyFont="1" applyFill="1" applyBorder="1" applyAlignment="1">
      <alignment horizontal="center" vertical="center" wrapText="1"/>
    </xf>
    <xf numFmtId="0" fontId="17" fillId="11" borderId="38" xfId="0" applyFont="1" applyFill="1" applyBorder="1" applyAlignment="1">
      <alignment horizontal="center" vertical="center" wrapText="1"/>
    </xf>
    <xf numFmtId="0" fontId="17" fillId="11" borderId="41" xfId="0" applyFont="1" applyFill="1" applyBorder="1" applyAlignment="1">
      <alignment horizontal="center" vertical="center" wrapText="1"/>
    </xf>
    <xf numFmtId="0" fontId="17" fillId="16" borderId="24" xfId="0" applyFont="1" applyFill="1" applyBorder="1" applyAlignment="1">
      <alignment horizontal="center" vertical="center"/>
    </xf>
    <xf numFmtId="44" fontId="17" fillId="0" borderId="19" xfId="0" applyNumberFormat="1" applyFont="1" applyBorder="1" applyAlignment="1">
      <alignment horizontal="right" vertical="center"/>
    </xf>
    <xf numFmtId="0" fontId="17" fillId="0" borderId="19" xfId="0" applyFont="1" applyBorder="1" applyAlignment="1">
      <alignment horizontal="right" vertical="center"/>
    </xf>
    <xf numFmtId="0" fontId="17" fillId="0" borderId="30" xfId="0" applyFont="1" applyBorder="1" applyAlignment="1">
      <alignment horizontal="right" vertical="center"/>
    </xf>
    <xf numFmtId="0" fontId="17" fillId="13" borderId="27" xfId="0" applyFont="1" applyFill="1" applyBorder="1" applyAlignment="1">
      <alignment horizontal="center" vertical="center" wrapText="1"/>
    </xf>
    <xf numFmtId="0" fontId="17" fillId="13" borderId="28" xfId="0" applyFont="1" applyFill="1" applyBorder="1" applyAlignment="1">
      <alignment horizontal="center" vertical="center" wrapText="1"/>
    </xf>
    <xf numFmtId="44" fontId="17" fillId="0" borderId="27" xfId="3" applyFont="1" applyBorder="1" applyAlignment="1">
      <alignment horizontal="center" vertical="center"/>
    </xf>
    <xf numFmtId="44" fontId="17" fillId="0" borderId="28" xfId="3" applyFont="1" applyBorder="1" applyAlignment="1">
      <alignment horizontal="center" vertical="center"/>
    </xf>
    <xf numFmtId="44" fontId="17" fillId="0" borderId="17" xfId="0" applyNumberFormat="1" applyFont="1" applyBorder="1" applyAlignment="1">
      <alignment horizontal="center" vertical="center"/>
    </xf>
    <xf numFmtId="44" fontId="17" fillId="0" borderId="21" xfId="0" applyNumberFormat="1" applyFont="1" applyBorder="1" applyAlignment="1">
      <alignment horizontal="center" vertical="center"/>
    </xf>
    <xf numFmtId="9" fontId="17" fillId="13" borderId="27" xfId="0" applyNumberFormat="1" applyFont="1" applyFill="1" applyBorder="1" applyAlignment="1">
      <alignment horizontal="center" vertical="center"/>
    </xf>
    <xf numFmtId="9" fontId="17" fillId="13" borderId="28" xfId="0" applyNumberFormat="1" applyFont="1" applyFill="1" applyBorder="1" applyAlignment="1">
      <alignment horizontal="center" vertical="center"/>
    </xf>
    <xf numFmtId="44" fontId="17" fillId="13" borderId="17" xfId="0" applyNumberFormat="1" applyFont="1" applyFill="1" applyBorder="1" applyAlignment="1">
      <alignment horizontal="center" vertical="center"/>
    </xf>
    <xf numFmtId="44" fontId="17" fillId="13" borderId="21" xfId="0" applyNumberFormat="1" applyFont="1" applyFill="1" applyBorder="1" applyAlignment="1">
      <alignment horizontal="center" vertical="center"/>
    </xf>
    <xf numFmtId="0" fontId="17" fillId="0" borderId="0" xfId="0" applyFont="1" applyAlignment="1">
      <alignment horizontal="left" vertical="center"/>
    </xf>
    <xf numFmtId="44" fontId="17" fillId="0" borderId="23" xfId="0" applyNumberFormat="1" applyFont="1" applyBorder="1" applyAlignment="1">
      <alignment horizontal="center" vertical="center"/>
    </xf>
    <xf numFmtId="44" fontId="17" fillId="0" borderId="19" xfId="0" applyNumberFormat="1" applyFont="1" applyBorder="1" applyAlignment="1">
      <alignment horizontal="center" vertical="center"/>
    </xf>
    <xf numFmtId="44" fontId="17" fillId="0" borderId="30" xfId="0" applyNumberFormat="1" applyFont="1" applyBorder="1" applyAlignment="1">
      <alignment horizontal="center" vertical="center"/>
    </xf>
    <xf numFmtId="44" fontId="17" fillId="12" borderId="15" xfId="3" applyFont="1" applyFill="1" applyBorder="1" applyAlignment="1" applyProtection="1">
      <alignment vertical="center"/>
      <protection locked="0"/>
    </xf>
    <xf numFmtId="44" fontId="17" fillId="12" borderId="14" xfId="3" applyFont="1" applyFill="1" applyBorder="1" applyAlignment="1" applyProtection="1">
      <alignment vertical="center"/>
      <protection locked="0"/>
    </xf>
    <xf numFmtId="44" fontId="17" fillId="12" borderId="26" xfId="3" applyFont="1" applyFill="1" applyBorder="1" applyAlignment="1" applyProtection="1">
      <alignment vertical="center"/>
      <protection locked="0"/>
    </xf>
    <xf numFmtId="0" fontId="17" fillId="0" borderId="14" xfId="0" applyFont="1" applyBorder="1" applyAlignment="1">
      <alignment horizontal="center" vertical="center" wrapText="1"/>
    </xf>
    <xf numFmtId="0" fontId="17" fillId="0" borderId="26" xfId="0" applyFont="1" applyBorder="1" applyAlignment="1">
      <alignment horizontal="center" vertical="center" wrapText="1"/>
    </xf>
    <xf numFmtId="44" fontId="4" fillId="0" borderId="26" xfId="1" applyFont="1" applyFill="1" applyBorder="1" applyAlignment="1">
      <alignment horizontal="center" vertical="center" wrapText="1"/>
    </xf>
    <xf numFmtId="44" fontId="4" fillId="0" borderId="29" xfId="1" applyFont="1" applyFill="1" applyBorder="1" applyAlignment="1">
      <alignment horizontal="center" vertical="center" wrapText="1"/>
    </xf>
    <xf numFmtId="9" fontId="17" fillId="12" borderId="14" xfId="0"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vertical="center"/>
      <protection locked="0"/>
    </xf>
    <xf numFmtId="0" fontId="17" fillId="12" borderId="26" xfId="0" applyFont="1" applyFill="1" applyBorder="1" applyAlignment="1" applyProtection="1">
      <alignment horizontal="center" vertical="center"/>
      <protection locked="0"/>
    </xf>
    <xf numFmtId="0" fontId="17" fillId="0" borderId="15" xfId="0" applyFont="1" applyBorder="1" applyAlignment="1">
      <alignment horizontal="center" vertical="center" wrapText="1"/>
    </xf>
    <xf numFmtId="44" fontId="17" fillId="13" borderId="27" xfId="0" applyNumberFormat="1" applyFont="1" applyFill="1" applyBorder="1" applyAlignment="1">
      <alignment horizontal="center" vertical="center"/>
    </xf>
    <xf numFmtId="0" fontId="17" fillId="13" borderId="28" xfId="0" applyFont="1" applyFill="1" applyBorder="1" applyAlignment="1">
      <alignment horizontal="center" vertical="center"/>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44" fontId="17" fillId="12" borderId="24" xfId="1" applyFont="1" applyFill="1" applyBorder="1" applyAlignment="1" applyProtection="1">
      <alignment horizontal="center" vertical="center"/>
      <protection locked="0"/>
    </xf>
    <xf numFmtId="44" fontId="17" fillId="12" borderId="25" xfId="1" applyFont="1" applyFill="1" applyBorder="1" applyAlignment="1" applyProtection="1">
      <alignment horizontal="center" vertical="center"/>
      <protection locked="0"/>
    </xf>
    <xf numFmtId="0" fontId="4" fillId="14" borderId="14"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0" xfId="0" applyFont="1" applyFill="1" applyBorder="1" applyAlignment="1">
      <alignment horizontal="left" vertical="center" wrapText="1"/>
    </xf>
  </cellXfs>
  <cellStyles count="4">
    <cellStyle name="Currency" xfId="1" builtinId="4"/>
    <cellStyle name="Currency 2" xf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opLeftCell="A7" zoomScale="130" zoomScaleNormal="130" workbookViewId="0">
      <selection activeCell="B12" sqref="B12"/>
    </sheetView>
  </sheetViews>
  <sheetFormatPr defaultRowHeight="15" x14ac:dyDescent="0.25"/>
  <cols>
    <col min="1" max="1" width="52.42578125" customWidth="1"/>
    <col min="2" max="2" width="18.28515625" customWidth="1"/>
    <col min="3" max="3" width="23.7109375" bestFit="1" customWidth="1"/>
  </cols>
  <sheetData>
    <row r="1" spans="1:16" ht="15.75" x14ac:dyDescent="0.25">
      <c r="A1" s="63" t="s">
        <v>9</v>
      </c>
      <c r="B1" s="42"/>
      <c r="C1" s="42"/>
      <c r="D1" s="42"/>
      <c r="E1" s="42"/>
      <c r="F1" s="42"/>
      <c r="G1" s="42"/>
    </row>
    <row r="2" spans="1:16" x14ac:dyDescent="0.25">
      <c r="A2" s="42"/>
      <c r="B2" s="42"/>
      <c r="C2" s="42"/>
      <c r="D2" s="42"/>
      <c r="E2" s="42"/>
      <c r="F2" s="42"/>
      <c r="G2" s="42"/>
    </row>
    <row r="3" spans="1:16" x14ac:dyDescent="0.25">
      <c r="A3" s="50" t="s">
        <v>10</v>
      </c>
      <c r="B3" s="42"/>
      <c r="C3" s="42"/>
      <c r="D3" s="42"/>
      <c r="E3" s="42"/>
      <c r="F3" s="42"/>
      <c r="G3" s="42"/>
    </row>
    <row r="4" spans="1:16" x14ac:dyDescent="0.25">
      <c r="A4" s="50"/>
      <c r="B4" s="42"/>
      <c r="C4" s="42"/>
      <c r="D4" s="42"/>
      <c r="E4" s="42"/>
      <c r="F4" s="42"/>
      <c r="G4" s="42"/>
    </row>
    <row r="5" spans="1:16" ht="45.75" customHeight="1" x14ac:dyDescent="0.25">
      <c r="A5" s="211" t="s">
        <v>11</v>
      </c>
      <c r="B5" s="211"/>
      <c r="C5" s="211"/>
      <c r="D5" s="211"/>
      <c r="E5" s="211"/>
      <c r="F5" s="211"/>
      <c r="G5" s="211"/>
    </row>
    <row r="6" spans="1:16" x14ac:dyDescent="0.25">
      <c r="A6" s="42"/>
      <c r="B6" s="42"/>
      <c r="C6" s="42"/>
      <c r="D6" s="42"/>
      <c r="E6" s="42"/>
      <c r="F6" s="42"/>
      <c r="G6" s="42"/>
    </row>
    <row r="7" spans="1:16" ht="18" x14ac:dyDescent="0.25">
      <c r="A7" s="51" t="s">
        <v>12</v>
      </c>
      <c r="B7" s="42"/>
      <c r="C7" s="42"/>
      <c r="D7" s="42"/>
      <c r="E7" s="42"/>
      <c r="F7" s="42"/>
      <c r="G7" s="42"/>
    </row>
    <row r="8" spans="1:16" x14ac:dyDescent="0.25">
      <c r="A8" s="38"/>
      <c r="B8" s="38"/>
      <c r="C8" s="40"/>
      <c r="D8" s="42"/>
      <c r="E8" s="42"/>
      <c r="F8" s="42"/>
      <c r="G8" s="42"/>
    </row>
    <row r="9" spans="1:16" ht="15.75" customHeight="1" thickBot="1" x14ac:dyDescent="0.3">
      <c r="A9" s="52"/>
      <c r="B9" s="53" t="s">
        <v>13</v>
      </c>
      <c r="C9" s="124" t="s">
        <v>14</v>
      </c>
      <c r="D9" s="42"/>
      <c r="E9" s="42"/>
    </row>
    <row r="10" spans="1:16" ht="15" customHeight="1" x14ac:dyDescent="0.25">
      <c r="A10" s="54" t="s">
        <v>215</v>
      </c>
      <c r="B10" s="55">
        <f>'Tableau 1 Transitions'!J9</f>
        <v>0</v>
      </c>
      <c r="C10" s="180">
        <f t="shared" ref="C10:C18" si="0">B10*20</f>
        <v>0</v>
      </c>
      <c r="D10" s="42"/>
      <c r="E10" s="213" t="s">
        <v>45</v>
      </c>
      <c r="F10" s="213"/>
      <c r="G10" s="213"/>
      <c r="H10" s="213"/>
      <c r="I10" s="213"/>
      <c r="J10" s="213"/>
      <c r="K10" s="213"/>
      <c r="L10" s="213"/>
      <c r="M10" s="213"/>
    </row>
    <row r="11" spans="1:16" s="31" customFormat="1" ht="15" customHeight="1" x14ac:dyDescent="0.25">
      <c r="A11" s="56" t="s">
        <v>230</v>
      </c>
      <c r="B11" s="57">
        <f>'Tabl. 2 Fonct. et l''entre.'!D18</f>
        <v>0</v>
      </c>
      <c r="C11" s="181">
        <f t="shared" si="0"/>
        <v>0</v>
      </c>
      <c r="D11" s="42"/>
      <c r="E11" s="213"/>
      <c r="F11" s="213"/>
      <c r="G11" s="213"/>
      <c r="H11" s="213"/>
      <c r="I11" s="213"/>
      <c r="J11" s="213"/>
      <c r="K11" s="213"/>
      <c r="L11" s="213"/>
      <c r="M11" s="213"/>
    </row>
    <row r="12" spans="1:16" ht="15" customHeight="1" x14ac:dyDescent="0.25">
      <c r="A12" s="58" t="s">
        <v>29</v>
      </c>
      <c r="B12" s="59">
        <f>'Tableau 3 Services Transitoire'!D73</f>
        <v>0</v>
      </c>
      <c r="C12" s="181">
        <f t="shared" si="0"/>
        <v>0</v>
      </c>
      <c r="D12" s="42"/>
      <c r="E12" s="213"/>
      <c r="F12" s="213"/>
      <c r="G12" s="213"/>
      <c r="H12" s="213"/>
      <c r="I12" s="213"/>
      <c r="J12" s="213"/>
      <c r="K12" s="213"/>
      <c r="L12" s="213"/>
      <c r="M12" s="213"/>
    </row>
    <row r="13" spans="1:16" ht="15" customHeight="1" x14ac:dyDescent="0.25">
      <c r="A13" s="58" t="s">
        <v>35</v>
      </c>
      <c r="B13" s="59">
        <f>'Tabl.4  Services d''alimentation'!D36</f>
        <v>0</v>
      </c>
      <c r="C13" s="181">
        <f t="shared" si="0"/>
        <v>0</v>
      </c>
      <c r="D13" s="42"/>
      <c r="E13" s="213"/>
      <c r="F13" s="213"/>
      <c r="G13" s="213"/>
      <c r="H13" s="213"/>
      <c r="I13" s="213"/>
      <c r="J13" s="213"/>
      <c r="K13" s="213"/>
      <c r="L13" s="213"/>
      <c r="M13" s="213"/>
    </row>
    <row r="14" spans="1:16" x14ac:dyDescent="0.25">
      <c r="A14" s="58" t="s">
        <v>32</v>
      </c>
      <c r="B14" s="59">
        <f>'Table 5 Autorization de taches '!D40</f>
        <v>500000</v>
      </c>
      <c r="C14" s="181">
        <f t="shared" si="0"/>
        <v>10000000</v>
      </c>
      <c r="D14" s="42"/>
      <c r="E14" s="213"/>
      <c r="F14" s="213"/>
      <c r="G14" s="213"/>
      <c r="H14" s="213"/>
      <c r="I14" s="213"/>
      <c r="J14" s="213"/>
      <c r="K14" s="213"/>
      <c r="L14" s="213"/>
      <c r="M14" s="213"/>
      <c r="N14" s="103"/>
      <c r="O14" s="103"/>
      <c r="P14" s="103"/>
    </row>
    <row r="15" spans="1:16" x14ac:dyDescent="0.25">
      <c r="A15" s="58" t="s">
        <v>30</v>
      </c>
      <c r="B15" s="59">
        <f>'Tableau 6 Taux divers'!E19</f>
        <v>0</v>
      </c>
      <c r="C15" s="181">
        <f t="shared" si="0"/>
        <v>0</v>
      </c>
      <c r="D15" s="42"/>
      <c r="E15" s="42"/>
      <c r="F15" s="42"/>
      <c r="G15" s="42"/>
      <c r="H15" s="103"/>
      <c r="I15" s="103"/>
      <c r="J15" s="103"/>
      <c r="K15" s="103"/>
      <c r="L15" s="103"/>
      <c r="M15" s="103"/>
      <c r="N15" s="103"/>
      <c r="O15" s="103"/>
      <c r="P15" s="103"/>
    </row>
    <row r="16" spans="1:16" s="31" customFormat="1" x14ac:dyDescent="0.25">
      <c r="A16" s="58" t="s">
        <v>156</v>
      </c>
      <c r="B16" s="59">
        <f>'Tableau 7 SCNG'!D8</f>
        <v>0</v>
      </c>
      <c r="C16" s="181">
        <f t="shared" si="0"/>
        <v>0</v>
      </c>
      <c r="D16" s="42"/>
      <c r="E16" s="42"/>
      <c r="F16" s="42"/>
      <c r="G16" s="42"/>
      <c r="H16"/>
      <c r="I16"/>
      <c r="J16"/>
      <c r="K16"/>
      <c r="L16"/>
      <c r="M16"/>
      <c r="N16"/>
      <c r="O16"/>
      <c r="P16"/>
    </row>
    <row r="17" spans="1:16" x14ac:dyDescent="0.25">
      <c r="A17" s="58" t="s">
        <v>31</v>
      </c>
      <c r="B17" s="59">
        <f>'Tableau 8 Ops Imm'!E47</f>
        <v>67470000</v>
      </c>
      <c r="C17" s="181">
        <f t="shared" si="0"/>
        <v>1349400000</v>
      </c>
      <c r="D17" s="42"/>
      <c r="E17" s="42"/>
      <c r="F17" s="42"/>
      <c r="G17" s="42"/>
    </row>
    <row r="18" spans="1:16" ht="15.75" thickBot="1" x14ac:dyDescent="0.3">
      <c r="A18" s="143" t="s">
        <v>43</v>
      </c>
      <c r="B18" s="123">
        <f>SUM(B10:B17)*0.02</f>
        <v>1359400</v>
      </c>
      <c r="C18" s="135">
        <f t="shared" si="0"/>
        <v>27188000</v>
      </c>
      <c r="D18" s="42"/>
      <c r="E18" s="42"/>
      <c r="F18" s="42"/>
      <c r="G18" s="42"/>
      <c r="H18" s="31"/>
      <c r="I18" s="31"/>
      <c r="J18" s="31"/>
      <c r="K18" s="31"/>
      <c r="L18" s="31"/>
      <c r="M18" s="31"/>
      <c r="N18" s="31"/>
      <c r="O18" s="31"/>
      <c r="P18" s="31"/>
    </row>
    <row r="19" spans="1:16" ht="15.75" thickBot="1" x14ac:dyDescent="0.3">
      <c r="A19" s="61"/>
      <c r="B19" s="62"/>
      <c r="C19" s="60"/>
      <c r="D19" s="42"/>
      <c r="E19" s="42"/>
      <c r="F19" s="42"/>
      <c r="G19" s="42"/>
    </row>
    <row r="20" spans="1:16" ht="15.75" thickBot="1" x14ac:dyDescent="0.3">
      <c r="A20" s="133" t="s">
        <v>15</v>
      </c>
      <c r="B20" s="179">
        <f>SUM(B10:B19)</f>
        <v>69329400</v>
      </c>
      <c r="C20" s="179">
        <f>SUM(C10:C19)</f>
        <v>1386588000</v>
      </c>
      <c r="D20" s="42"/>
      <c r="E20" s="42"/>
      <c r="F20" s="42"/>
      <c r="G20" s="42"/>
    </row>
    <row r="21" spans="1:16" x14ac:dyDescent="0.25">
      <c r="A21" s="40"/>
      <c r="B21" s="40"/>
      <c r="C21" s="40"/>
      <c r="D21" s="42"/>
      <c r="E21" s="42"/>
      <c r="F21" s="42"/>
      <c r="G21" s="42"/>
    </row>
    <row r="22" spans="1:16" ht="27" customHeight="1" x14ac:dyDescent="0.25">
      <c r="A22" s="212" t="s">
        <v>44</v>
      </c>
      <c r="B22" s="212"/>
      <c r="C22" s="212"/>
      <c r="D22" s="212"/>
      <c r="E22" s="212"/>
      <c r="F22" s="212"/>
      <c r="G22" s="212"/>
      <c r="H22" s="212"/>
      <c r="I22" s="212"/>
      <c r="J22" s="212"/>
    </row>
    <row r="23" spans="1:16" ht="25.15" customHeight="1" x14ac:dyDescent="0.25">
      <c r="A23" s="210" t="s">
        <v>16</v>
      </c>
      <c r="B23" s="210"/>
      <c r="C23" s="210"/>
      <c r="D23" s="210"/>
      <c r="E23" s="210"/>
      <c r="F23" s="210"/>
      <c r="G23" s="210"/>
      <c r="H23" s="31"/>
      <c r="I23" s="31"/>
      <c r="J23" s="31"/>
      <c r="K23" s="31"/>
      <c r="L23" s="31"/>
      <c r="M23" s="31"/>
      <c r="N23" s="31"/>
      <c r="O23" s="31"/>
      <c r="P23" s="31"/>
    </row>
    <row r="25" spans="1:16" x14ac:dyDescent="0.25">
      <c r="D25" s="31"/>
      <c r="E25" s="31"/>
      <c r="F25" s="31"/>
      <c r="G25" s="31"/>
      <c r="H25" s="31"/>
      <c r="I25" s="31"/>
      <c r="J25" s="31"/>
      <c r="K25" s="31"/>
      <c r="L25" s="31"/>
      <c r="M25" s="31"/>
    </row>
    <row r="26" spans="1:16" ht="15" customHeight="1" x14ac:dyDescent="0.25">
      <c r="D26" s="31"/>
      <c r="E26" s="31"/>
      <c r="F26" s="31"/>
      <c r="G26" s="31"/>
      <c r="H26" s="31"/>
      <c r="I26" s="31"/>
      <c r="J26" s="31"/>
      <c r="K26" s="31"/>
      <c r="L26" s="31"/>
      <c r="M26" s="31"/>
    </row>
    <row r="27" spans="1:16" ht="15" customHeight="1" x14ac:dyDescent="0.25">
      <c r="D27" s="31"/>
      <c r="E27" s="31"/>
      <c r="F27" s="31"/>
      <c r="G27" s="31"/>
      <c r="H27" s="31"/>
      <c r="I27" s="31"/>
      <c r="J27" s="31"/>
      <c r="K27" s="31"/>
      <c r="L27" s="31"/>
      <c r="M27" s="31"/>
    </row>
    <row r="28" spans="1:16" ht="15" customHeight="1" x14ac:dyDescent="0.25">
      <c r="D28" s="31"/>
      <c r="E28" s="31"/>
      <c r="F28" s="31"/>
      <c r="G28" s="31"/>
      <c r="H28" s="31"/>
      <c r="I28" s="31"/>
      <c r="J28" s="31"/>
      <c r="K28" s="31"/>
      <c r="L28" s="31"/>
      <c r="M28" s="31"/>
    </row>
    <row r="29" spans="1:16" ht="15" customHeight="1" x14ac:dyDescent="0.25">
      <c r="D29" s="31"/>
      <c r="E29" s="31"/>
      <c r="F29" s="31"/>
      <c r="G29" s="31"/>
      <c r="H29" s="31"/>
      <c r="I29" s="31"/>
      <c r="J29" s="31"/>
      <c r="K29" s="31"/>
      <c r="L29" s="31"/>
      <c r="M29" s="31"/>
    </row>
    <row r="30" spans="1:16" ht="15" customHeight="1" x14ac:dyDescent="0.25">
      <c r="D30" s="31"/>
      <c r="E30" s="31"/>
      <c r="F30" s="31"/>
      <c r="G30" s="31"/>
      <c r="H30" s="31"/>
      <c r="I30" s="31"/>
      <c r="J30" s="31"/>
      <c r="K30" s="31"/>
      <c r="L30" s="31"/>
      <c r="M30" s="31"/>
    </row>
  </sheetData>
  <sheetProtection algorithmName="SHA-512" hashValue="9VcUOvZLibLUtin5X8oXzH53sS0lnWyJdpGjhwuoHpb/8qRlFntshy4JHZW3LZ0HvJZKEiGCsE152UVJz0r3Ow==" saltValue="DtHhd9Ifg4sYfZt8FeMVhg==" spinCount="100000" sheet="1" objects="1" scenarios="1"/>
  <mergeCells count="4">
    <mergeCell ref="A23:G23"/>
    <mergeCell ref="A5:G5"/>
    <mergeCell ref="A22:J22"/>
    <mergeCell ref="E10:M14"/>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85" zoomScaleNormal="85" workbookViewId="0">
      <selection activeCell="G13" sqref="G13"/>
    </sheetView>
  </sheetViews>
  <sheetFormatPr defaultRowHeight="15" x14ac:dyDescent="0.25"/>
  <cols>
    <col min="2" max="2" width="41" customWidth="1"/>
    <col min="3" max="9" width="14.28515625" customWidth="1"/>
    <col min="10" max="10" width="19" customWidth="1"/>
  </cols>
  <sheetData>
    <row r="1" spans="1:14" ht="19.5" customHeight="1" x14ac:dyDescent="0.25">
      <c r="A1" s="217" t="s">
        <v>216</v>
      </c>
      <c r="B1" s="217"/>
      <c r="C1" s="217"/>
      <c r="D1" s="217"/>
    </row>
    <row r="2" spans="1:14" ht="19.5" customHeight="1" x14ac:dyDescent="0.25">
      <c r="A2" s="216" t="s">
        <v>17</v>
      </c>
      <c r="B2" s="216"/>
      <c r="C2" s="216"/>
      <c r="D2" s="216"/>
      <c r="E2" s="216"/>
      <c r="F2" s="216"/>
      <c r="G2" s="2"/>
      <c r="H2" s="2"/>
      <c r="I2" s="2"/>
      <c r="J2" s="2"/>
      <c r="K2" s="31"/>
      <c r="L2" s="31"/>
      <c r="M2" s="31"/>
      <c r="N2" s="31"/>
    </row>
    <row r="3" spans="1:14" x14ac:dyDescent="0.25">
      <c r="A3" s="227"/>
      <c r="B3" s="227"/>
      <c r="C3" s="1"/>
      <c r="D3" s="1"/>
      <c r="E3" s="1"/>
      <c r="F3" s="1"/>
      <c r="G3" s="1"/>
      <c r="H3" s="1"/>
      <c r="I3" s="1"/>
      <c r="J3" s="2"/>
      <c r="K3" s="31"/>
      <c r="L3" s="31"/>
      <c r="M3" s="31"/>
    </row>
    <row r="4" spans="1:14" ht="35.25" customHeight="1" thickBot="1" x14ac:dyDescent="0.3">
      <c r="A4" s="226" t="s">
        <v>18</v>
      </c>
      <c r="B4" s="226"/>
      <c r="C4" s="226"/>
      <c r="D4" s="226"/>
      <c r="E4" s="226"/>
      <c r="F4" s="226"/>
      <c r="G4" s="226"/>
      <c r="H4" s="226"/>
      <c r="I4" s="155"/>
      <c r="J4" s="156"/>
      <c r="K4" s="31"/>
      <c r="L4" s="31"/>
      <c r="M4" s="31"/>
    </row>
    <row r="5" spans="1:14" ht="86.25" customHeight="1" thickBot="1" x14ac:dyDescent="0.3">
      <c r="A5" s="75"/>
      <c r="B5" s="76"/>
      <c r="C5" s="228" t="s">
        <v>218</v>
      </c>
      <c r="D5" s="229"/>
      <c r="E5" s="229"/>
      <c r="F5" s="229"/>
      <c r="G5" s="229"/>
      <c r="H5" s="230"/>
      <c r="I5" s="154" t="s">
        <v>219</v>
      </c>
      <c r="J5" s="77"/>
      <c r="K5" s="31"/>
      <c r="L5" s="83"/>
    </row>
    <row r="6" spans="1:14" ht="14.45" customHeight="1" x14ac:dyDescent="0.25">
      <c r="A6" s="231"/>
      <c r="B6" s="231"/>
      <c r="C6" s="214" t="s">
        <v>19</v>
      </c>
      <c r="D6" s="220" t="s">
        <v>20</v>
      </c>
      <c r="E6" s="214" t="s">
        <v>223</v>
      </c>
      <c r="F6" s="214" t="s">
        <v>224</v>
      </c>
      <c r="G6" s="214" t="s">
        <v>21</v>
      </c>
      <c r="H6" s="214" t="s">
        <v>225</v>
      </c>
      <c r="I6" s="221" t="s">
        <v>22</v>
      </c>
      <c r="J6" s="223"/>
      <c r="K6" s="31"/>
      <c r="L6" s="31"/>
      <c r="M6" s="31"/>
      <c r="N6" s="83"/>
    </row>
    <row r="7" spans="1:14" ht="15.75" customHeight="1" thickBot="1" x14ac:dyDescent="0.3">
      <c r="A7" s="232"/>
      <c r="B7" s="232"/>
      <c r="C7" s="215"/>
      <c r="D7" s="215"/>
      <c r="E7" s="215"/>
      <c r="F7" s="215"/>
      <c r="G7" s="215"/>
      <c r="H7" s="215"/>
      <c r="I7" s="222"/>
      <c r="J7" s="224"/>
      <c r="K7" s="31"/>
      <c r="L7" s="31"/>
      <c r="M7" s="31"/>
      <c r="N7" s="83"/>
    </row>
    <row r="8" spans="1:14" ht="38.25" customHeight="1" thickBot="1" x14ac:dyDescent="0.3">
      <c r="A8" s="186" t="s">
        <v>23</v>
      </c>
      <c r="B8" s="186" t="s">
        <v>0</v>
      </c>
      <c r="C8" s="184" t="s">
        <v>220</v>
      </c>
      <c r="D8" s="184" t="s">
        <v>221</v>
      </c>
      <c r="E8" s="184" t="s">
        <v>222</v>
      </c>
      <c r="F8" s="184" t="s">
        <v>226</v>
      </c>
      <c r="G8" s="184" t="s">
        <v>227</v>
      </c>
      <c r="H8" s="184" t="s">
        <v>228</v>
      </c>
      <c r="I8" s="184" t="s">
        <v>24</v>
      </c>
      <c r="J8" s="185" t="s">
        <v>36</v>
      </c>
      <c r="K8" s="31"/>
      <c r="L8" s="31"/>
      <c r="M8" s="31"/>
      <c r="N8" s="31"/>
    </row>
    <row r="9" spans="1:14" ht="15.75" thickBot="1" x14ac:dyDescent="0.3">
      <c r="A9" s="78" t="s">
        <v>7</v>
      </c>
      <c r="B9" s="208" t="s">
        <v>217</v>
      </c>
      <c r="C9" s="183"/>
      <c r="D9" s="183"/>
      <c r="E9" s="209"/>
      <c r="F9" s="209"/>
      <c r="G9" s="209"/>
      <c r="H9" s="209"/>
      <c r="I9" s="209"/>
      <c r="J9" s="182">
        <f>SUM(C9:I9)</f>
        <v>0</v>
      </c>
      <c r="K9" s="31"/>
      <c r="L9" s="31"/>
      <c r="M9" s="31"/>
      <c r="N9" s="31"/>
    </row>
    <row r="10" spans="1:14" s="31" customFormat="1" x14ac:dyDescent="0.25">
      <c r="A10" s="204"/>
      <c r="B10" s="205"/>
      <c r="C10" s="203"/>
      <c r="D10" s="203"/>
      <c r="E10" s="206"/>
      <c r="F10" s="206"/>
      <c r="G10" s="206"/>
      <c r="H10" s="206"/>
      <c r="I10" s="206"/>
      <c r="J10" s="207"/>
    </row>
    <row r="11" spans="1:14" ht="32.25" customHeight="1" x14ac:dyDescent="0.25">
      <c r="A11" s="225" t="s">
        <v>229</v>
      </c>
      <c r="B11" s="225"/>
      <c r="C11" s="225"/>
      <c r="D11" s="225"/>
      <c r="E11" s="225"/>
      <c r="F11" s="225"/>
      <c r="G11" s="225"/>
      <c r="H11" s="225"/>
      <c r="I11" s="225"/>
      <c r="J11" s="218"/>
      <c r="K11" s="219"/>
      <c r="L11" s="219"/>
      <c r="M11" s="219"/>
      <c r="N11" s="219"/>
    </row>
    <row r="12" spans="1:14" x14ac:dyDescent="0.25">
      <c r="J12" s="31"/>
    </row>
  </sheetData>
  <sheetProtection algorithmName="SHA-512" hashValue="cHsaZfKq8hr+Cglt2B15W4hb8HeW6RfWPtqAdxSuOOOGd8jsBzTqfTDri6Xm9IcooOYTzBFzG54Qs2o2grOKuA==" saltValue="kHNSiCACblywwhMdNgFIFA==" spinCount="100000" sheet="1" objects="1" scenarios="1" formatCells="0" formatColumns="0" formatRows="0" insertColumns="0" insertRows="0" insertHyperlinks="0" deleteColumns="0" deleteRows="0"/>
  <mergeCells count="17">
    <mergeCell ref="E6:E7"/>
    <mergeCell ref="F6:F7"/>
    <mergeCell ref="G6:G7"/>
    <mergeCell ref="A2:F2"/>
    <mergeCell ref="A1:D1"/>
    <mergeCell ref="J11:N11"/>
    <mergeCell ref="D6:D7"/>
    <mergeCell ref="H6:H7"/>
    <mergeCell ref="I6:I7"/>
    <mergeCell ref="J6:J7"/>
    <mergeCell ref="A11:I11"/>
    <mergeCell ref="A4:H4"/>
    <mergeCell ref="A3:B3"/>
    <mergeCell ref="C5:H5"/>
    <mergeCell ref="A6:A7"/>
    <mergeCell ref="B6:B7"/>
    <mergeCell ref="C6:C7"/>
  </mergeCells>
  <pageMargins left="0.7" right="0.7" top="0.75" bottom="0.75" header="0.3" footer="0.3"/>
  <pageSetup paperSize="5" scale="7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0"/>
  <sheetViews>
    <sheetView tabSelected="1" topLeftCell="A5" zoomScaleNormal="100" workbookViewId="0">
      <selection activeCell="J18" sqref="J18"/>
    </sheetView>
  </sheetViews>
  <sheetFormatPr defaultRowHeight="15" x14ac:dyDescent="0.25"/>
  <cols>
    <col min="1" max="1" width="10.28515625" bestFit="1" customWidth="1"/>
    <col min="2" max="2" width="49" customWidth="1"/>
    <col min="3" max="3" width="13" customWidth="1"/>
    <col min="4" max="4" width="15.42578125" customWidth="1"/>
  </cols>
  <sheetData>
    <row r="1" spans="1:17" x14ac:dyDescent="0.25">
      <c r="A1" s="102" t="s">
        <v>232</v>
      </c>
      <c r="B1" s="102"/>
      <c r="C1" s="102"/>
      <c r="D1" s="102"/>
    </row>
    <row r="2" spans="1:17" s="31" customFormat="1" x14ac:dyDescent="0.25">
      <c r="A2" s="235"/>
      <c r="B2" s="235"/>
      <c r="C2" s="235"/>
      <c r="D2" s="235"/>
    </row>
    <row r="3" spans="1:17" s="31" customFormat="1" x14ac:dyDescent="0.25">
      <c r="A3" s="236" t="s">
        <v>34</v>
      </c>
      <c r="B3" s="236"/>
      <c r="C3" s="236"/>
      <c r="D3" s="236"/>
    </row>
    <row r="4" spans="1:17" ht="15.75" thickBot="1" x14ac:dyDescent="0.3"/>
    <row r="5" spans="1:17" ht="72.75" customHeight="1" thickBot="1" x14ac:dyDescent="0.3">
      <c r="A5" s="130" t="s">
        <v>23</v>
      </c>
      <c r="B5" s="130" t="s">
        <v>0</v>
      </c>
      <c r="C5" s="153" t="s">
        <v>150</v>
      </c>
      <c r="D5" s="134" t="s">
        <v>33</v>
      </c>
    </row>
    <row r="6" spans="1:17" ht="15.75" customHeight="1" thickBot="1" x14ac:dyDescent="0.3">
      <c r="A6" s="144" t="s">
        <v>1</v>
      </c>
      <c r="B6" s="145" t="s">
        <v>231</v>
      </c>
      <c r="C6" s="187"/>
      <c r="D6" s="146">
        <f t="shared" ref="D6:D17" si="0">SUM(C6:C6)</f>
        <v>0</v>
      </c>
      <c r="O6" s="103"/>
      <c r="P6" s="103"/>
      <c r="Q6" s="103"/>
    </row>
    <row r="7" spans="1:17" ht="15.75" thickBot="1" x14ac:dyDescent="0.3">
      <c r="A7" s="81">
        <v>2.1</v>
      </c>
      <c r="B7" s="142" t="s">
        <v>37</v>
      </c>
      <c r="C7" s="188"/>
      <c r="D7" s="82">
        <f t="shared" si="0"/>
        <v>0</v>
      </c>
      <c r="O7" s="103"/>
      <c r="P7" s="103"/>
      <c r="Q7" s="103"/>
    </row>
    <row r="8" spans="1:17" ht="15.75" thickBot="1" x14ac:dyDescent="0.3">
      <c r="A8" s="81">
        <v>2.2000000000000002</v>
      </c>
      <c r="B8" s="142" t="s">
        <v>38</v>
      </c>
      <c r="C8" s="188"/>
      <c r="D8" s="82">
        <f t="shared" si="0"/>
        <v>0</v>
      </c>
      <c r="O8" s="103"/>
      <c r="P8" s="103"/>
      <c r="Q8" s="103"/>
    </row>
    <row r="9" spans="1:17" ht="15.75" thickBot="1" x14ac:dyDescent="0.3">
      <c r="A9" s="81">
        <v>2.2999999999999998</v>
      </c>
      <c r="B9" s="142" t="s">
        <v>39</v>
      </c>
      <c r="C9" s="188"/>
      <c r="D9" s="82">
        <f t="shared" si="0"/>
        <v>0</v>
      </c>
      <c r="O9" s="103"/>
      <c r="P9" s="103"/>
      <c r="Q9" s="103"/>
    </row>
    <row r="10" spans="1:17" ht="26.25" thickBot="1" x14ac:dyDescent="0.3">
      <c r="A10" s="81">
        <v>2.4</v>
      </c>
      <c r="B10" s="142" t="s">
        <v>40</v>
      </c>
      <c r="C10" s="188"/>
      <c r="D10" s="82">
        <f t="shared" si="0"/>
        <v>0</v>
      </c>
      <c r="O10" s="103"/>
      <c r="P10" s="103"/>
      <c r="Q10" s="103"/>
    </row>
    <row r="11" spans="1:17" ht="27.75" customHeight="1" thickBot="1" x14ac:dyDescent="0.3">
      <c r="A11" s="81">
        <v>2.5</v>
      </c>
      <c r="B11" s="142" t="s">
        <v>41</v>
      </c>
      <c r="C11" s="188"/>
      <c r="D11" s="82">
        <f t="shared" si="0"/>
        <v>0</v>
      </c>
      <c r="O11" s="103"/>
      <c r="P11" s="103"/>
      <c r="Q11" s="103"/>
    </row>
    <row r="12" spans="1:17" ht="15.75" thickBot="1" x14ac:dyDescent="0.3">
      <c r="A12" s="81">
        <v>2.6</v>
      </c>
      <c r="B12" s="142" t="s">
        <v>42</v>
      </c>
      <c r="C12" s="99"/>
      <c r="D12" s="82">
        <f>'Tableau 7 SCNG'!D8</f>
        <v>0</v>
      </c>
    </row>
    <row r="13" spans="1:17" s="31" customFormat="1" ht="15.75" thickBot="1" x14ac:dyDescent="0.3">
      <c r="A13" s="81">
        <v>3.1</v>
      </c>
      <c r="B13" s="142" t="s">
        <v>238</v>
      </c>
      <c r="C13" s="188"/>
      <c r="D13" s="82"/>
    </row>
    <row r="14" spans="1:17" ht="15.75" thickBot="1" x14ac:dyDescent="0.3">
      <c r="A14" s="81">
        <v>3.2</v>
      </c>
      <c r="B14" s="142" t="s">
        <v>46</v>
      </c>
      <c r="C14" s="188"/>
      <c r="D14" s="82">
        <f t="shared" si="0"/>
        <v>0</v>
      </c>
    </row>
    <row r="15" spans="1:17" ht="26.25" thickBot="1" x14ac:dyDescent="0.3">
      <c r="A15" s="81">
        <v>3.4</v>
      </c>
      <c r="B15" s="142" t="s">
        <v>47</v>
      </c>
      <c r="C15" s="188"/>
      <c r="D15" s="82">
        <f t="shared" si="0"/>
        <v>0</v>
      </c>
    </row>
    <row r="16" spans="1:17" ht="15.75" thickBot="1" x14ac:dyDescent="0.3">
      <c r="A16" s="81">
        <v>3.5</v>
      </c>
      <c r="B16" s="142" t="s">
        <v>48</v>
      </c>
      <c r="C16" s="188"/>
      <c r="D16" s="82">
        <f t="shared" si="0"/>
        <v>0</v>
      </c>
    </row>
    <row r="17" spans="1:4" ht="15.75" thickBot="1" x14ac:dyDescent="0.3">
      <c r="A17" s="81">
        <v>3.6</v>
      </c>
      <c r="B17" s="142" t="s">
        <v>49</v>
      </c>
      <c r="C17" s="188"/>
      <c r="D17" s="82">
        <f t="shared" si="0"/>
        <v>0</v>
      </c>
    </row>
    <row r="18" spans="1:4" ht="15.75" thickBot="1" x14ac:dyDescent="0.3">
      <c r="A18" s="41"/>
      <c r="B18" s="233" t="s">
        <v>233</v>
      </c>
      <c r="C18" s="234"/>
      <c r="D18" s="82">
        <f>SUM(D6:D17)</f>
        <v>0</v>
      </c>
    </row>
    <row r="19" spans="1:4" s="31" customFormat="1" x14ac:dyDescent="0.25">
      <c r="A19" s="47"/>
      <c r="B19" s="48"/>
      <c r="C19" s="49"/>
      <c r="D19" s="74"/>
    </row>
    <row r="20" spans="1:4" s="31" customFormat="1" x14ac:dyDescent="0.25"/>
  </sheetData>
  <sheetProtection algorithmName="SHA-512" hashValue="vUTKLZR4AX1rYylvdFXLrN1qVwdFdbfoQDuCTJq+4hEwP+5im9XNUKYgVYsFYTlXaQkn3Reqd6OgSLzTXSg9rA==" saltValue="WGP4maSie9echJitJVKTUg==" spinCount="100000" sheet="1" objects="1" scenarios="1" formatCells="0" formatColumns="0" formatRows="0" insertColumns="0" insertRows="0" insertHyperlinks="0" deleteColumns="0" deleteRows="0"/>
  <mergeCells count="3">
    <mergeCell ref="B18:C18"/>
    <mergeCell ref="A2:D2"/>
    <mergeCell ref="A3:D3"/>
  </mergeCells>
  <pageMargins left="0.7" right="0.7" top="0.75" bottom="0.75" header="0.3" footer="0.3"/>
  <pageSetup paperSize="5" scale="7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zoomScale="55" zoomScaleNormal="55" zoomScaleSheetLayoutView="30" workbookViewId="0">
      <selection activeCell="N32" sqref="N32"/>
    </sheetView>
  </sheetViews>
  <sheetFormatPr defaultRowHeight="15" x14ac:dyDescent="0.25"/>
  <cols>
    <col min="1" max="1" width="84.140625" bestFit="1" customWidth="1"/>
    <col min="2" max="2" width="18.5703125" customWidth="1"/>
    <col min="3" max="3" width="16.28515625" customWidth="1"/>
    <col min="4" max="4" width="21.140625" customWidth="1"/>
  </cols>
  <sheetData>
    <row r="1" spans="1:6" ht="28.5" customHeight="1" x14ac:dyDescent="0.25">
      <c r="A1" s="137" t="s">
        <v>234</v>
      </c>
      <c r="B1" s="44"/>
      <c r="C1" s="44"/>
      <c r="D1" s="3"/>
    </row>
    <row r="2" spans="1:6" ht="27" customHeight="1" x14ac:dyDescent="0.25">
      <c r="A2" s="242" t="s">
        <v>34</v>
      </c>
      <c r="B2" s="242"/>
      <c r="C2" s="242"/>
      <c r="D2" s="31"/>
      <c r="F2" s="31"/>
    </row>
    <row r="3" spans="1:6" ht="25.5" customHeight="1" x14ac:dyDescent="0.25">
      <c r="A3" s="241" t="s">
        <v>27</v>
      </c>
      <c r="B3" s="241"/>
      <c r="C3" s="241"/>
      <c r="D3" s="241"/>
    </row>
    <row r="4" spans="1:6" ht="16.5" thickBot="1" x14ac:dyDescent="0.3">
      <c r="A4" s="240"/>
      <c r="B4" s="240"/>
      <c r="C4" s="240"/>
      <c r="D4" s="4"/>
    </row>
    <row r="5" spans="1:6" ht="67.5" customHeight="1" thickBot="1" x14ac:dyDescent="0.3">
      <c r="A5" s="139" t="s">
        <v>25</v>
      </c>
      <c r="B5" s="139" t="s">
        <v>26</v>
      </c>
      <c r="C5" s="140" t="s">
        <v>28</v>
      </c>
      <c r="D5" s="141" t="s">
        <v>63</v>
      </c>
    </row>
    <row r="6" spans="1:6" ht="16.5" thickBot="1" x14ac:dyDescent="0.3">
      <c r="A6" s="147" t="s">
        <v>50</v>
      </c>
      <c r="B6" s="65"/>
      <c r="C6" s="66"/>
      <c r="D6" s="67"/>
    </row>
    <row r="7" spans="1:6" ht="16.5" thickBot="1" x14ac:dyDescent="0.3">
      <c r="A7" s="148" t="s">
        <v>51</v>
      </c>
      <c r="B7" s="68">
        <v>18</v>
      </c>
      <c r="C7" s="189"/>
      <c r="D7" s="69">
        <f>B7*C7</f>
        <v>0</v>
      </c>
    </row>
    <row r="8" spans="1:6" ht="16.5" thickBot="1" x14ac:dyDescent="0.3">
      <c r="A8" s="148" t="s">
        <v>52</v>
      </c>
      <c r="B8" s="68">
        <v>184</v>
      </c>
      <c r="C8" s="189"/>
      <c r="D8" s="69">
        <f>B8*C8</f>
        <v>0</v>
      </c>
    </row>
    <row r="9" spans="1:6" ht="16.5" thickBot="1" x14ac:dyDescent="0.3">
      <c r="A9" s="148" t="s">
        <v>53</v>
      </c>
      <c r="B9" s="68">
        <v>16</v>
      </c>
      <c r="C9" s="189"/>
      <c r="D9" s="69">
        <f>B9*C9</f>
        <v>0</v>
      </c>
    </row>
    <row r="10" spans="1:6" ht="16.5" thickBot="1" x14ac:dyDescent="0.3">
      <c r="A10" s="148" t="s">
        <v>60</v>
      </c>
      <c r="B10" s="68">
        <v>282</v>
      </c>
      <c r="C10" s="189"/>
      <c r="D10" s="69">
        <f>B10*C10</f>
        <v>0</v>
      </c>
    </row>
    <row r="11" spans="1:6" ht="16.5" thickBot="1" x14ac:dyDescent="0.3">
      <c r="A11" s="147" t="s">
        <v>54</v>
      </c>
      <c r="B11" s="65"/>
      <c r="C11" s="66"/>
      <c r="D11" s="66"/>
    </row>
    <row r="12" spans="1:6" ht="16.5" thickBot="1" x14ac:dyDescent="0.3">
      <c r="A12" s="148" t="s">
        <v>61</v>
      </c>
      <c r="B12" s="70">
        <v>25000</v>
      </c>
      <c r="C12" s="189"/>
      <c r="D12" s="69">
        <f>B12*C12</f>
        <v>0</v>
      </c>
    </row>
    <row r="13" spans="1:6" ht="16.5" thickBot="1" x14ac:dyDescent="0.3">
      <c r="A13" s="148" t="s">
        <v>62</v>
      </c>
      <c r="B13" s="70">
        <v>5000</v>
      </c>
      <c r="C13" s="189"/>
      <c r="D13" s="69">
        <f>B13*C13</f>
        <v>0</v>
      </c>
    </row>
    <row r="14" spans="1:6" ht="16.5" thickBot="1" x14ac:dyDescent="0.3">
      <c r="A14" s="147" t="s">
        <v>55</v>
      </c>
      <c r="B14" s="65"/>
      <c r="C14" s="66"/>
      <c r="D14" s="66"/>
    </row>
    <row r="15" spans="1:6" ht="16.5" thickBot="1" x14ac:dyDescent="0.3">
      <c r="A15" s="148" t="s">
        <v>51</v>
      </c>
      <c r="B15" s="68">
        <v>2</v>
      </c>
      <c r="C15" s="189"/>
      <c r="D15" s="69">
        <f>B15*C15</f>
        <v>0</v>
      </c>
    </row>
    <row r="16" spans="1:6" ht="16.5" thickBot="1" x14ac:dyDescent="0.3">
      <c r="A16" s="148" t="s">
        <v>52</v>
      </c>
      <c r="B16" s="68">
        <v>18</v>
      </c>
      <c r="C16" s="189"/>
      <c r="D16" s="69">
        <f>B16*C16</f>
        <v>0</v>
      </c>
    </row>
    <row r="17" spans="1:4" ht="16.5" thickBot="1" x14ac:dyDescent="0.3">
      <c r="A17" s="148" t="s">
        <v>53</v>
      </c>
      <c r="B17" s="68">
        <v>2</v>
      </c>
      <c r="C17" s="189"/>
      <c r="D17" s="69">
        <f>B17*C17</f>
        <v>0</v>
      </c>
    </row>
    <row r="18" spans="1:4" ht="16.5" thickBot="1" x14ac:dyDescent="0.3">
      <c r="A18" s="148" t="s">
        <v>60</v>
      </c>
      <c r="B18" s="68">
        <v>28</v>
      </c>
      <c r="C18" s="189"/>
      <c r="D18" s="69">
        <f>B18*C18</f>
        <v>0</v>
      </c>
    </row>
    <row r="19" spans="1:4" ht="16.5" thickBot="1" x14ac:dyDescent="0.3">
      <c r="A19" s="147" t="s">
        <v>59</v>
      </c>
      <c r="B19" s="71"/>
      <c r="C19" s="66"/>
      <c r="D19" s="66"/>
    </row>
    <row r="20" spans="1:4" ht="16.5" thickBot="1" x14ac:dyDescent="0.3">
      <c r="A20" s="148" t="s">
        <v>51</v>
      </c>
      <c r="B20" s="68">
        <v>2</v>
      </c>
      <c r="C20" s="189"/>
      <c r="D20" s="69">
        <f>B20*C20</f>
        <v>0</v>
      </c>
    </row>
    <row r="21" spans="1:4" ht="16.5" thickBot="1" x14ac:dyDescent="0.3">
      <c r="A21" s="148" t="s">
        <v>52</v>
      </c>
      <c r="B21" s="68">
        <v>18</v>
      </c>
      <c r="C21" s="189"/>
      <c r="D21" s="69">
        <f>B21*C21</f>
        <v>0</v>
      </c>
    </row>
    <row r="22" spans="1:4" ht="16.5" thickBot="1" x14ac:dyDescent="0.3">
      <c r="A22" s="148" t="s">
        <v>53</v>
      </c>
      <c r="B22" s="68">
        <v>2</v>
      </c>
      <c r="C22" s="189"/>
      <c r="D22" s="69">
        <f>B22*C22</f>
        <v>0</v>
      </c>
    </row>
    <row r="23" spans="1:4" ht="16.5" thickBot="1" x14ac:dyDescent="0.3">
      <c r="A23" s="148" t="s">
        <v>60</v>
      </c>
      <c r="B23" s="68">
        <v>28</v>
      </c>
      <c r="C23" s="189"/>
      <c r="D23" s="69">
        <f>B23*C23</f>
        <v>0</v>
      </c>
    </row>
    <row r="24" spans="1:4" ht="16.5" thickBot="1" x14ac:dyDescent="0.3">
      <c r="A24" s="147" t="s">
        <v>58</v>
      </c>
      <c r="B24" s="71"/>
      <c r="C24" s="66"/>
      <c r="D24" s="66"/>
    </row>
    <row r="25" spans="1:4" ht="16.5" thickBot="1" x14ac:dyDescent="0.3">
      <c r="A25" s="148" t="s">
        <v>51</v>
      </c>
      <c r="B25" s="68">
        <v>2</v>
      </c>
      <c r="C25" s="189"/>
      <c r="D25" s="69">
        <f>B25*C25</f>
        <v>0</v>
      </c>
    </row>
    <row r="26" spans="1:4" ht="16.5" thickBot="1" x14ac:dyDescent="0.3">
      <c r="A26" s="148" t="s">
        <v>52</v>
      </c>
      <c r="B26" s="68">
        <v>18</v>
      </c>
      <c r="C26" s="189"/>
      <c r="D26" s="69">
        <f>B26*C26</f>
        <v>0</v>
      </c>
    </row>
    <row r="27" spans="1:4" ht="16.5" thickBot="1" x14ac:dyDescent="0.3">
      <c r="A27" s="148" t="s">
        <v>53</v>
      </c>
      <c r="B27" s="68">
        <v>2</v>
      </c>
      <c r="C27" s="189"/>
      <c r="D27" s="69">
        <f>B27*C27</f>
        <v>0</v>
      </c>
    </row>
    <row r="28" spans="1:4" ht="16.5" thickBot="1" x14ac:dyDescent="0.3">
      <c r="A28" s="148" t="s">
        <v>60</v>
      </c>
      <c r="B28" s="68">
        <v>28</v>
      </c>
      <c r="C28" s="189"/>
      <c r="D28" s="69">
        <f>B28*C28</f>
        <v>0</v>
      </c>
    </row>
    <row r="29" spans="1:4" ht="16.5" thickBot="1" x14ac:dyDescent="0.3">
      <c r="A29" s="147" t="s">
        <v>56</v>
      </c>
      <c r="B29" s="65"/>
      <c r="C29" s="66"/>
      <c r="D29" s="66"/>
    </row>
    <row r="30" spans="1:4" ht="16.5" thickBot="1" x14ac:dyDescent="0.3">
      <c r="A30" s="148" t="s">
        <v>51</v>
      </c>
      <c r="B30" s="68">
        <v>2</v>
      </c>
      <c r="C30" s="189"/>
      <c r="D30" s="69">
        <f>B30*C30</f>
        <v>0</v>
      </c>
    </row>
    <row r="31" spans="1:4" ht="16.5" thickBot="1" x14ac:dyDescent="0.3">
      <c r="A31" s="148" t="s">
        <v>52</v>
      </c>
      <c r="B31" s="68">
        <v>11</v>
      </c>
      <c r="C31" s="189"/>
      <c r="D31" s="69">
        <f>B31*C31</f>
        <v>0</v>
      </c>
    </row>
    <row r="32" spans="1:4" ht="16.5" thickBot="1" x14ac:dyDescent="0.3">
      <c r="A32" s="148" t="s">
        <v>53</v>
      </c>
      <c r="B32" s="68">
        <v>2</v>
      </c>
      <c r="C32" s="189"/>
      <c r="D32" s="69">
        <f>B32*C32</f>
        <v>0</v>
      </c>
    </row>
    <row r="33" spans="1:4" ht="16.5" thickBot="1" x14ac:dyDescent="0.3">
      <c r="A33" s="148" t="s">
        <v>60</v>
      </c>
      <c r="B33" s="68">
        <v>17</v>
      </c>
      <c r="C33" s="189"/>
      <c r="D33" s="69">
        <f>B33*C33</f>
        <v>0</v>
      </c>
    </row>
    <row r="34" spans="1:4" ht="16.5" thickBot="1" x14ac:dyDescent="0.3">
      <c r="A34" s="147" t="s">
        <v>57</v>
      </c>
      <c r="B34" s="65"/>
      <c r="C34" s="66"/>
      <c r="D34" s="66"/>
    </row>
    <row r="35" spans="1:4" ht="16.5" thickBot="1" x14ac:dyDescent="0.3">
      <c r="A35" s="148" t="s">
        <v>51</v>
      </c>
      <c r="B35" s="68">
        <v>11</v>
      </c>
      <c r="C35" s="189"/>
      <c r="D35" s="69">
        <f>B35*C35</f>
        <v>0</v>
      </c>
    </row>
    <row r="36" spans="1:4" ht="16.5" thickBot="1" x14ac:dyDescent="0.3">
      <c r="A36" s="148" t="s">
        <v>52</v>
      </c>
      <c r="B36" s="68">
        <v>111</v>
      </c>
      <c r="C36" s="189"/>
      <c r="D36" s="69">
        <f>B36*C36</f>
        <v>0</v>
      </c>
    </row>
    <row r="37" spans="1:4" ht="16.5" thickBot="1" x14ac:dyDescent="0.3">
      <c r="A37" s="148" t="s">
        <v>53</v>
      </c>
      <c r="B37" s="68">
        <v>10</v>
      </c>
      <c r="C37" s="189"/>
      <c r="D37" s="69">
        <f>B37*C37</f>
        <v>0</v>
      </c>
    </row>
    <row r="38" spans="1:4" ht="16.5" thickBot="1" x14ac:dyDescent="0.3">
      <c r="A38" s="148" t="s">
        <v>60</v>
      </c>
      <c r="B38" s="68">
        <v>168</v>
      </c>
      <c r="C38" s="189"/>
      <c r="D38" s="69">
        <f>B38*C38</f>
        <v>0</v>
      </c>
    </row>
    <row r="39" spans="1:4" ht="16.5" thickBot="1" x14ac:dyDescent="0.3">
      <c r="A39" s="147" t="s">
        <v>64</v>
      </c>
      <c r="B39" s="65"/>
      <c r="C39" s="66"/>
      <c r="D39" s="66"/>
    </row>
    <row r="40" spans="1:4" ht="16.5" thickBot="1" x14ac:dyDescent="0.3">
      <c r="A40" s="149" t="s">
        <v>65</v>
      </c>
      <c r="B40" s="68">
        <v>5</v>
      </c>
      <c r="C40" s="189"/>
      <c r="D40" s="69">
        <f t="shared" ref="D40:D72" si="0">B40*C40</f>
        <v>0</v>
      </c>
    </row>
    <row r="41" spans="1:4" ht="16.5" thickBot="1" x14ac:dyDescent="0.3">
      <c r="A41" s="149" t="s">
        <v>66</v>
      </c>
      <c r="B41" s="68">
        <v>5</v>
      </c>
      <c r="C41" s="189"/>
      <c r="D41" s="69">
        <f t="shared" si="0"/>
        <v>0</v>
      </c>
    </row>
    <row r="42" spans="1:4" ht="16.5" thickBot="1" x14ac:dyDescent="0.3">
      <c r="A42" s="149" t="s">
        <v>67</v>
      </c>
      <c r="B42" s="68">
        <v>5</v>
      </c>
      <c r="C42" s="189"/>
      <c r="D42" s="69">
        <f t="shared" si="0"/>
        <v>0</v>
      </c>
    </row>
    <row r="43" spans="1:4" ht="16.5" thickBot="1" x14ac:dyDescent="0.3">
      <c r="A43" s="149" t="s">
        <v>137</v>
      </c>
      <c r="B43" s="68">
        <v>1</v>
      </c>
      <c r="C43" s="189"/>
      <c r="D43" s="69">
        <f t="shared" si="0"/>
        <v>0</v>
      </c>
    </row>
    <row r="44" spans="1:4" ht="16.5" thickBot="1" x14ac:dyDescent="0.3">
      <c r="A44" s="149" t="s">
        <v>138</v>
      </c>
      <c r="B44" s="68">
        <v>1</v>
      </c>
      <c r="C44" s="189"/>
      <c r="D44" s="69">
        <f t="shared" si="0"/>
        <v>0</v>
      </c>
    </row>
    <row r="45" spans="1:4" ht="16.5" thickBot="1" x14ac:dyDescent="0.3">
      <c r="A45" s="149" t="s">
        <v>139</v>
      </c>
      <c r="B45" s="68">
        <v>1</v>
      </c>
      <c r="C45" s="189"/>
      <c r="D45" s="69">
        <f t="shared" si="0"/>
        <v>0</v>
      </c>
    </row>
    <row r="46" spans="1:4" ht="16.5" thickBot="1" x14ac:dyDescent="0.3">
      <c r="A46" s="149" t="s">
        <v>140</v>
      </c>
      <c r="B46" s="68">
        <v>1</v>
      </c>
      <c r="C46" s="189"/>
      <c r="D46" s="69">
        <f t="shared" si="0"/>
        <v>0</v>
      </c>
    </row>
    <row r="47" spans="1:4" ht="16.5" thickBot="1" x14ac:dyDescent="0.3">
      <c r="A47" s="149" t="s">
        <v>75</v>
      </c>
      <c r="B47" s="68">
        <v>5</v>
      </c>
      <c r="C47" s="189"/>
      <c r="D47" s="69">
        <f t="shared" si="0"/>
        <v>0</v>
      </c>
    </row>
    <row r="48" spans="1:4" ht="16.5" thickBot="1" x14ac:dyDescent="0.3">
      <c r="A48" s="149" t="s">
        <v>76</v>
      </c>
      <c r="B48" s="68">
        <v>3</v>
      </c>
      <c r="C48" s="189"/>
      <c r="D48" s="69">
        <f t="shared" si="0"/>
        <v>0</v>
      </c>
    </row>
    <row r="49" spans="1:4" ht="16.5" thickBot="1" x14ac:dyDescent="0.3">
      <c r="A49" s="149" t="s">
        <v>77</v>
      </c>
      <c r="B49" s="68">
        <v>2</v>
      </c>
      <c r="C49" s="189"/>
      <c r="D49" s="69">
        <f t="shared" si="0"/>
        <v>0</v>
      </c>
    </row>
    <row r="50" spans="1:4" ht="16.5" thickBot="1" x14ac:dyDescent="0.3">
      <c r="A50" s="149" t="s">
        <v>78</v>
      </c>
      <c r="B50" s="68">
        <v>5</v>
      </c>
      <c r="C50" s="189"/>
      <c r="D50" s="69">
        <f t="shared" si="0"/>
        <v>0</v>
      </c>
    </row>
    <row r="51" spans="1:4" ht="16.5" thickBot="1" x14ac:dyDescent="0.3">
      <c r="A51" s="149" t="s">
        <v>79</v>
      </c>
      <c r="B51" s="68">
        <v>5</v>
      </c>
      <c r="C51" s="189"/>
      <c r="D51" s="69">
        <f t="shared" si="0"/>
        <v>0</v>
      </c>
    </row>
    <row r="52" spans="1:4" ht="16.5" thickBot="1" x14ac:dyDescent="0.3">
      <c r="A52" s="149" t="s">
        <v>80</v>
      </c>
      <c r="B52" s="68">
        <v>50</v>
      </c>
      <c r="C52" s="189"/>
      <c r="D52" s="69">
        <f t="shared" si="0"/>
        <v>0</v>
      </c>
    </row>
    <row r="53" spans="1:4" ht="16.5" thickBot="1" x14ac:dyDescent="0.3">
      <c r="A53" s="149" t="s">
        <v>81</v>
      </c>
      <c r="B53" s="68">
        <v>12</v>
      </c>
      <c r="C53" s="189"/>
      <c r="D53" s="69">
        <f t="shared" si="0"/>
        <v>0</v>
      </c>
    </row>
    <row r="54" spans="1:4" ht="16.5" thickBot="1" x14ac:dyDescent="0.3">
      <c r="A54" s="149" t="s">
        <v>82</v>
      </c>
      <c r="B54" s="68">
        <v>1</v>
      </c>
      <c r="C54" s="189"/>
      <c r="D54" s="69">
        <f t="shared" si="0"/>
        <v>0</v>
      </c>
    </row>
    <row r="55" spans="1:4" ht="16.5" thickBot="1" x14ac:dyDescent="0.3">
      <c r="A55" s="149" t="s">
        <v>68</v>
      </c>
      <c r="B55" s="68">
        <v>2</v>
      </c>
      <c r="C55" s="189"/>
      <c r="D55" s="69">
        <f t="shared" si="0"/>
        <v>0</v>
      </c>
    </row>
    <row r="56" spans="1:4" ht="16.5" thickBot="1" x14ac:dyDescent="0.3">
      <c r="A56" s="136" t="s">
        <v>69</v>
      </c>
      <c r="B56" s="68">
        <v>2</v>
      </c>
      <c r="C56" s="189"/>
      <c r="D56" s="69">
        <f t="shared" si="0"/>
        <v>0</v>
      </c>
    </row>
    <row r="57" spans="1:4" ht="16.5" thickBot="1" x14ac:dyDescent="0.3">
      <c r="A57" s="149" t="s">
        <v>70</v>
      </c>
      <c r="B57" s="68">
        <v>2</v>
      </c>
      <c r="C57" s="189"/>
      <c r="D57" s="69">
        <f t="shared" si="0"/>
        <v>0</v>
      </c>
    </row>
    <row r="58" spans="1:4" ht="16.5" thickBot="1" x14ac:dyDescent="0.3">
      <c r="A58" s="149" t="s">
        <v>72</v>
      </c>
      <c r="B58" s="68">
        <v>1</v>
      </c>
      <c r="C58" s="189"/>
      <c r="D58" s="69">
        <f t="shared" si="0"/>
        <v>0</v>
      </c>
    </row>
    <row r="59" spans="1:4" ht="16.5" thickBot="1" x14ac:dyDescent="0.3">
      <c r="A59" s="149" t="s">
        <v>73</v>
      </c>
      <c r="B59" s="68">
        <v>1</v>
      </c>
      <c r="C59" s="189"/>
      <c r="D59" s="69">
        <f t="shared" si="0"/>
        <v>0</v>
      </c>
    </row>
    <row r="60" spans="1:4" ht="16.5" thickBot="1" x14ac:dyDescent="0.3">
      <c r="A60" s="149" t="s">
        <v>74</v>
      </c>
      <c r="B60" s="68">
        <v>1</v>
      </c>
      <c r="C60" s="189"/>
      <c r="D60" s="69">
        <f t="shared" si="0"/>
        <v>0</v>
      </c>
    </row>
    <row r="61" spans="1:4" ht="16.5" thickBot="1" x14ac:dyDescent="0.3">
      <c r="A61" s="149" t="s">
        <v>71</v>
      </c>
      <c r="B61" s="68">
        <v>1</v>
      </c>
      <c r="C61" s="189"/>
      <c r="D61" s="69">
        <f t="shared" si="0"/>
        <v>0</v>
      </c>
    </row>
    <row r="62" spans="1:4" ht="16.5" thickBot="1" x14ac:dyDescent="0.3">
      <c r="A62" s="149" t="s">
        <v>84</v>
      </c>
      <c r="B62" s="68">
        <v>1</v>
      </c>
      <c r="C62" s="189"/>
      <c r="D62" s="69">
        <f t="shared" si="0"/>
        <v>0</v>
      </c>
    </row>
    <row r="63" spans="1:4" ht="16.5" thickBot="1" x14ac:dyDescent="0.3">
      <c r="A63" s="149" t="s">
        <v>85</v>
      </c>
      <c r="B63" s="68">
        <v>1</v>
      </c>
      <c r="C63" s="189"/>
      <c r="D63" s="69">
        <f t="shared" si="0"/>
        <v>0</v>
      </c>
    </row>
    <row r="64" spans="1:4" ht="16.5" thickBot="1" x14ac:dyDescent="0.3">
      <c r="A64" s="149" t="s">
        <v>86</v>
      </c>
      <c r="B64" s="68">
        <v>1</v>
      </c>
      <c r="C64" s="189"/>
      <c r="D64" s="69">
        <f t="shared" si="0"/>
        <v>0</v>
      </c>
    </row>
    <row r="65" spans="1:4" ht="16.5" thickBot="1" x14ac:dyDescent="0.3">
      <c r="A65" s="149" t="s">
        <v>87</v>
      </c>
      <c r="B65" s="68">
        <v>5</v>
      </c>
      <c r="C65" s="189"/>
      <c r="D65" s="69">
        <f t="shared" si="0"/>
        <v>0</v>
      </c>
    </row>
    <row r="66" spans="1:4" ht="32.25" thickBot="1" x14ac:dyDescent="0.3">
      <c r="A66" s="148" t="s">
        <v>88</v>
      </c>
      <c r="B66" s="68">
        <v>90</v>
      </c>
      <c r="C66" s="189"/>
      <c r="D66" s="69">
        <f t="shared" si="0"/>
        <v>0</v>
      </c>
    </row>
    <row r="67" spans="1:4" ht="16.5" thickBot="1" x14ac:dyDescent="0.3">
      <c r="A67" s="149" t="s">
        <v>89</v>
      </c>
      <c r="B67" s="68">
        <v>50</v>
      </c>
      <c r="C67" s="189"/>
      <c r="D67" s="69">
        <f t="shared" si="0"/>
        <v>0</v>
      </c>
    </row>
    <row r="68" spans="1:4" ht="16.5" thickBot="1" x14ac:dyDescent="0.3">
      <c r="A68" s="149" t="s">
        <v>90</v>
      </c>
      <c r="B68" s="68">
        <v>24</v>
      </c>
      <c r="C68" s="189"/>
      <c r="D68" s="69">
        <f t="shared" si="0"/>
        <v>0</v>
      </c>
    </row>
    <row r="69" spans="1:4" ht="16.5" thickBot="1" x14ac:dyDescent="0.3">
      <c r="A69" s="149" t="s">
        <v>91</v>
      </c>
      <c r="B69" s="68">
        <v>24</v>
      </c>
      <c r="C69" s="189"/>
      <c r="D69" s="69">
        <f t="shared" si="0"/>
        <v>0</v>
      </c>
    </row>
    <row r="70" spans="1:4" ht="16.5" thickBot="1" x14ac:dyDescent="0.3">
      <c r="A70" s="149" t="s">
        <v>92</v>
      </c>
      <c r="B70" s="68">
        <v>6</v>
      </c>
      <c r="C70" s="189"/>
      <c r="D70" s="69">
        <f t="shared" si="0"/>
        <v>0</v>
      </c>
    </row>
    <row r="71" spans="1:4" ht="16.5" thickBot="1" x14ac:dyDescent="0.3">
      <c r="A71" s="149" t="s">
        <v>93</v>
      </c>
      <c r="B71" s="68">
        <v>6</v>
      </c>
      <c r="C71" s="189"/>
      <c r="D71" s="69">
        <f t="shared" si="0"/>
        <v>0</v>
      </c>
    </row>
    <row r="72" spans="1:4" ht="16.5" thickBot="1" x14ac:dyDescent="0.3">
      <c r="A72" s="149" t="s">
        <v>94</v>
      </c>
      <c r="B72" s="68">
        <v>5</v>
      </c>
      <c r="C72" s="189"/>
      <c r="D72" s="69">
        <f t="shared" si="0"/>
        <v>0</v>
      </c>
    </row>
    <row r="73" spans="1:4" ht="16.5" thickBot="1" x14ac:dyDescent="0.3">
      <c r="A73" s="237" t="s">
        <v>83</v>
      </c>
      <c r="B73" s="238"/>
      <c r="C73" s="239"/>
      <c r="D73" s="69">
        <f>SUM(D7:D72)</f>
        <v>0</v>
      </c>
    </row>
  </sheetData>
  <sheetProtection algorithmName="SHA-512" hashValue="+39jtHLZJix8KQJCHjlEVohMj6QxDYJSGPKTXLOlC5w7LmE5oBNxXRhx4Gjqr0fhmmlvGBtg61y0jQdoWXlkGw==" saltValue="VuN7Q8RgBfEswzr9rXavUw==" spinCount="100000" sheet="1" objects="1" scenarios="1" formatCells="0" formatColumns="0" formatRows="0" insertColumns="0" insertRows="0" insertHyperlinks="0" deleteColumns="0" deleteRows="0"/>
  <mergeCells count="4">
    <mergeCell ref="A73:C73"/>
    <mergeCell ref="A4:C4"/>
    <mergeCell ref="A3:D3"/>
    <mergeCell ref="A2:C2"/>
  </mergeCells>
  <pageMargins left="0.7" right="0.7" top="0.75" bottom="0.75" header="0.3" footer="0.3"/>
  <pageSetup paperSize="5" scale="99" orientation="landscape" r:id="rId1"/>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70" zoomScaleNormal="70" workbookViewId="0">
      <selection activeCell="I9" sqref="I9"/>
    </sheetView>
  </sheetViews>
  <sheetFormatPr defaultRowHeight="15" x14ac:dyDescent="0.25"/>
  <cols>
    <col min="1" max="1" width="45.140625" bestFit="1" customWidth="1"/>
    <col min="2" max="2" width="13.42578125" customWidth="1"/>
    <col min="3" max="3" width="18.140625" customWidth="1"/>
    <col min="4" max="4" width="19.28515625" customWidth="1"/>
  </cols>
  <sheetData>
    <row r="1" spans="1:9" ht="25.5" customHeight="1" x14ac:dyDescent="0.25">
      <c r="A1" s="251" t="s">
        <v>97</v>
      </c>
      <c r="B1" s="251"/>
      <c r="C1" s="251"/>
      <c r="D1" s="3"/>
    </row>
    <row r="2" spans="1:9" ht="26.25" customHeight="1" x14ac:dyDescent="0.25">
      <c r="A2" s="242" t="s">
        <v>34</v>
      </c>
      <c r="B2" s="242"/>
      <c r="C2" s="242"/>
      <c r="D2" s="242"/>
      <c r="E2" s="242"/>
      <c r="F2" s="242"/>
    </row>
    <row r="3" spans="1:9" ht="23.25" customHeight="1" x14ac:dyDescent="0.25">
      <c r="A3" s="241" t="s">
        <v>27</v>
      </c>
      <c r="B3" s="241"/>
      <c r="C3" s="241"/>
      <c r="D3" s="241"/>
      <c r="E3" s="241"/>
      <c r="F3" s="241"/>
      <c r="G3" s="241"/>
      <c r="H3" s="241"/>
    </row>
    <row r="4" spans="1:9" ht="16.5" thickBot="1" x14ac:dyDescent="0.3">
      <c r="A4" s="11"/>
      <c r="B4" s="33"/>
      <c r="C4" s="33"/>
      <c r="D4" s="33"/>
    </row>
    <row r="5" spans="1:9" ht="82.5" customHeight="1" thickBot="1" x14ac:dyDescent="0.3">
      <c r="A5" s="107" t="s">
        <v>0</v>
      </c>
      <c r="B5" s="138" t="s">
        <v>149</v>
      </c>
      <c r="C5" s="37" t="s">
        <v>109</v>
      </c>
      <c r="D5" s="64" t="s">
        <v>95</v>
      </c>
    </row>
    <row r="6" spans="1:9" ht="16.5" thickBot="1" x14ac:dyDescent="0.3">
      <c r="A6" s="246" t="s">
        <v>106</v>
      </c>
      <c r="B6" s="247"/>
      <c r="C6" s="247"/>
      <c r="D6" s="248"/>
    </row>
    <row r="7" spans="1:9" ht="16.5" thickBot="1" x14ac:dyDescent="0.3">
      <c r="A7" s="22" t="s">
        <v>98</v>
      </c>
      <c r="B7" s="23">
        <v>15865</v>
      </c>
      <c r="C7" s="189"/>
      <c r="D7" s="13">
        <f>B7*C7</f>
        <v>0</v>
      </c>
    </row>
    <row r="8" spans="1:9" ht="16.5" thickBot="1" x14ac:dyDescent="0.3">
      <c r="A8" s="22" t="s">
        <v>99</v>
      </c>
      <c r="B8" s="23">
        <v>16545</v>
      </c>
      <c r="C8" s="189"/>
      <c r="D8" s="13">
        <f>B8*C8</f>
        <v>0</v>
      </c>
    </row>
    <row r="9" spans="1:9" ht="16.5" thickBot="1" x14ac:dyDescent="0.3">
      <c r="A9" s="22" t="s">
        <v>100</v>
      </c>
      <c r="B9" s="23">
        <v>17590</v>
      </c>
      <c r="C9" s="189"/>
      <c r="D9" s="13">
        <f>B9*C9</f>
        <v>0</v>
      </c>
    </row>
    <row r="10" spans="1:9" ht="16.5" thickBot="1" x14ac:dyDescent="0.3">
      <c r="A10" s="22" t="s">
        <v>101</v>
      </c>
      <c r="B10" s="23">
        <v>4000</v>
      </c>
      <c r="C10" s="189"/>
      <c r="D10" s="13">
        <f>B10*C10</f>
        <v>0</v>
      </c>
    </row>
    <row r="11" spans="1:9" ht="16.5" thickBot="1" x14ac:dyDescent="0.3">
      <c r="A11" s="22" t="s">
        <v>102</v>
      </c>
      <c r="B11" s="23">
        <v>1000</v>
      </c>
      <c r="C11" s="189"/>
      <c r="D11" s="13">
        <f>B11*C11</f>
        <v>0</v>
      </c>
      <c r="H11" s="39"/>
    </row>
    <row r="12" spans="1:9" ht="16.5" thickBot="1" x14ac:dyDescent="0.3">
      <c r="A12" s="246" t="s">
        <v>107</v>
      </c>
      <c r="B12" s="249"/>
      <c r="C12" s="249"/>
      <c r="D12" s="250"/>
    </row>
    <row r="13" spans="1:9" ht="32.25" thickBot="1" x14ac:dyDescent="0.3">
      <c r="A13" s="12" t="s">
        <v>103</v>
      </c>
      <c r="B13" s="24">
        <v>125</v>
      </c>
      <c r="C13" s="189"/>
      <c r="D13" s="13">
        <f>B13*C13</f>
        <v>0</v>
      </c>
    </row>
    <row r="14" spans="1:9" ht="32.25" thickBot="1" x14ac:dyDescent="0.3">
      <c r="A14" s="12" t="s">
        <v>104</v>
      </c>
      <c r="B14" s="24">
        <v>475</v>
      </c>
      <c r="C14" s="189"/>
      <c r="D14" s="13">
        <f>B14*C14</f>
        <v>0</v>
      </c>
    </row>
    <row r="15" spans="1:9" s="31" customFormat="1" ht="33" customHeight="1" thickBot="1" x14ac:dyDescent="0.3">
      <c r="A15" s="12" t="s">
        <v>105</v>
      </c>
      <c r="B15" s="24">
        <v>1</v>
      </c>
      <c r="C15" s="189"/>
      <c r="D15" s="13">
        <f>B15*C15</f>
        <v>0</v>
      </c>
    </row>
    <row r="16" spans="1:9" ht="16.5" customHeight="1" thickBot="1" x14ac:dyDescent="0.3">
      <c r="A16" s="243" t="s">
        <v>111</v>
      </c>
      <c r="B16" s="244"/>
      <c r="C16" s="244"/>
      <c r="D16" s="245"/>
      <c r="F16" s="31"/>
      <c r="G16" s="31"/>
      <c r="H16" s="31"/>
      <c r="I16" s="31"/>
    </row>
    <row r="17" spans="1:7" ht="16.5" thickBot="1" x14ac:dyDescent="0.3">
      <c r="A17" s="22" t="s">
        <v>98</v>
      </c>
      <c r="B17" s="25">
        <v>50</v>
      </c>
      <c r="C17" s="190"/>
      <c r="D17" s="13">
        <f>B17*C17</f>
        <v>0</v>
      </c>
      <c r="E17" s="84"/>
      <c r="F17" s="84"/>
      <c r="G17" s="84"/>
    </row>
    <row r="18" spans="1:7" ht="16.5" thickBot="1" x14ac:dyDescent="0.3">
      <c r="A18" s="22" t="s">
        <v>99</v>
      </c>
      <c r="B18" s="25">
        <v>100</v>
      </c>
      <c r="C18" s="190"/>
      <c r="D18" s="13">
        <f>B18*C18</f>
        <v>0</v>
      </c>
    </row>
    <row r="19" spans="1:7" s="31" customFormat="1" ht="16.5" thickBot="1" x14ac:dyDescent="0.3">
      <c r="A19" s="22" t="s">
        <v>100</v>
      </c>
      <c r="B19" s="25">
        <v>200</v>
      </c>
      <c r="C19" s="190"/>
      <c r="D19" s="13">
        <f>B19*C19</f>
        <v>0</v>
      </c>
    </row>
    <row r="20" spans="1:7" ht="16.5" thickBot="1" x14ac:dyDescent="0.3">
      <c r="A20" s="22" t="s">
        <v>101</v>
      </c>
      <c r="B20" s="25">
        <v>100</v>
      </c>
      <c r="C20" s="190"/>
      <c r="D20" s="13">
        <f>B20*C20</f>
        <v>0</v>
      </c>
    </row>
    <row r="21" spans="1:7" ht="16.5" thickBot="1" x14ac:dyDescent="0.3">
      <c r="A21" s="243" t="s">
        <v>112</v>
      </c>
      <c r="B21" s="244"/>
      <c r="C21" s="244"/>
      <c r="D21" s="245"/>
    </row>
    <row r="22" spans="1:7" ht="16.5" thickBot="1" x14ac:dyDescent="0.3">
      <c r="A22" s="22" t="s">
        <v>98</v>
      </c>
      <c r="B22" s="85">
        <v>50</v>
      </c>
      <c r="C22" s="190"/>
      <c r="D22" s="13">
        <f>B22*C22</f>
        <v>0</v>
      </c>
    </row>
    <row r="23" spans="1:7" s="31" customFormat="1" ht="16.5" thickBot="1" x14ac:dyDescent="0.3">
      <c r="A23" s="22" t="s">
        <v>99</v>
      </c>
      <c r="B23" s="85">
        <v>100</v>
      </c>
      <c r="C23" s="190"/>
      <c r="D23" s="13">
        <f>B23*C23</f>
        <v>0</v>
      </c>
    </row>
    <row r="24" spans="1:7" s="31" customFormat="1" ht="16.5" thickBot="1" x14ac:dyDescent="0.3">
      <c r="A24" s="22" t="s">
        <v>100</v>
      </c>
      <c r="B24" s="85">
        <v>200</v>
      </c>
      <c r="C24" s="190"/>
      <c r="D24" s="13">
        <f>B24*C24</f>
        <v>0</v>
      </c>
    </row>
    <row r="25" spans="1:7" s="31" customFormat="1" ht="16.5" thickBot="1" x14ac:dyDescent="0.3">
      <c r="A25" s="22" t="s">
        <v>101</v>
      </c>
      <c r="B25" s="25">
        <v>100</v>
      </c>
      <c r="C25" s="190"/>
      <c r="D25" s="13">
        <f>B25*C25</f>
        <v>0</v>
      </c>
    </row>
    <row r="26" spans="1:7" ht="16.5" customHeight="1" thickBot="1" x14ac:dyDescent="0.3">
      <c r="A26" s="243" t="s">
        <v>113</v>
      </c>
      <c r="B26" s="244"/>
      <c r="C26" s="244"/>
      <c r="D26" s="245"/>
    </row>
    <row r="27" spans="1:7" ht="16.5" thickBot="1" x14ac:dyDescent="0.3">
      <c r="A27" s="22" t="s">
        <v>98</v>
      </c>
      <c r="B27" s="25">
        <v>100</v>
      </c>
      <c r="C27" s="190"/>
      <c r="D27" s="13">
        <f>B27*C27</f>
        <v>0</v>
      </c>
    </row>
    <row r="28" spans="1:7" s="31" customFormat="1" ht="16.5" thickBot="1" x14ac:dyDescent="0.3">
      <c r="A28" s="22" t="s">
        <v>99</v>
      </c>
      <c r="B28" s="25">
        <v>100</v>
      </c>
      <c r="C28" s="190"/>
      <c r="D28" s="13">
        <f>B28*C28</f>
        <v>0</v>
      </c>
    </row>
    <row r="29" spans="1:7" s="31" customFormat="1" ht="16.5" thickBot="1" x14ac:dyDescent="0.3">
      <c r="A29" s="22" t="s">
        <v>100</v>
      </c>
      <c r="B29" s="25">
        <v>100</v>
      </c>
      <c r="C29" s="190"/>
      <c r="D29" s="13">
        <f>B29*C29</f>
        <v>0</v>
      </c>
    </row>
    <row r="30" spans="1:7" s="31" customFormat="1" ht="16.5" thickBot="1" x14ac:dyDescent="0.3">
      <c r="A30" s="22" t="s">
        <v>101</v>
      </c>
      <c r="B30" s="25">
        <v>100</v>
      </c>
      <c r="C30" s="190"/>
      <c r="D30" s="13">
        <f>B30*C30</f>
        <v>0</v>
      </c>
    </row>
    <row r="31" spans="1:7" ht="16.5" thickBot="1" x14ac:dyDescent="0.3">
      <c r="A31" s="243" t="s">
        <v>110</v>
      </c>
      <c r="B31" s="244"/>
      <c r="C31" s="244"/>
      <c r="D31" s="245"/>
    </row>
    <row r="32" spans="1:7" ht="16.5" thickBot="1" x14ac:dyDescent="0.3">
      <c r="A32" s="22" t="s">
        <v>98</v>
      </c>
      <c r="B32" s="25">
        <v>100</v>
      </c>
      <c r="C32" s="190"/>
      <c r="D32" s="13">
        <f>B32*C32</f>
        <v>0</v>
      </c>
    </row>
    <row r="33" spans="1:4" s="31" customFormat="1" ht="16.5" thickBot="1" x14ac:dyDescent="0.3">
      <c r="A33" s="22" t="s">
        <v>99</v>
      </c>
      <c r="B33" s="25">
        <v>100</v>
      </c>
      <c r="C33" s="190"/>
      <c r="D33" s="13">
        <f>B33*C33</f>
        <v>0</v>
      </c>
    </row>
    <row r="34" spans="1:4" s="31" customFormat="1" ht="16.5" thickBot="1" x14ac:dyDescent="0.3">
      <c r="A34" s="22" t="s">
        <v>100</v>
      </c>
      <c r="B34" s="25">
        <v>100</v>
      </c>
      <c r="C34" s="190"/>
      <c r="D34" s="13">
        <f>B34*C34</f>
        <v>0</v>
      </c>
    </row>
    <row r="35" spans="1:4" s="31" customFormat="1" ht="16.5" thickBot="1" x14ac:dyDescent="0.3">
      <c r="A35" s="22" t="s">
        <v>101</v>
      </c>
      <c r="B35" s="25">
        <v>100</v>
      </c>
      <c r="C35" s="190"/>
      <c r="D35" s="13">
        <f>B35*C35</f>
        <v>0</v>
      </c>
    </row>
    <row r="36" spans="1:4" ht="16.5" thickBot="1" x14ac:dyDescent="0.3">
      <c r="A36" s="237" t="s">
        <v>96</v>
      </c>
      <c r="B36" s="238"/>
      <c r="C36" s="239"/>
      <c r="D36" s="13">
        <f>SUM(D7:D11,D13:D15,D17:D20,D22:D25,D27:D30,D32:D35)</f>
        <v>0</v>
      </c>
    </row>
    <row r="37" spans="1:4" x14ac:dyDescent="0.25">
      <c r="A37" s="31"/>
      <c r="B37" s="31"/>
      <c r="C37" s="31"/>
      <c r="D37" s="31"/>
    </row>
    <row r="38" spans="1:4" x14ac:dyDescent="0.25">
      <c r="A38" s="31"/>
      <c r="B38" s="31"/>
      <c r="C38" s="31"/>
      <c r="D38" s="31"/>
    </row>
  </sheetData>
  <sheetProtection algorithmName="SHA-512" hashValue="eelpoavA0IgmhYnvh023dWtaXMt0h4kjesCpPThhyDSskHftxOkNfUdhhmbKI8Zfh8AYZHwIV5YPz7aNzubAsA==" saltValue="qZDYo2gDbzy66HqrHtm8zg==" spinCount="100000" sheet="1" objects="1" scenarios="1" formatCells="0" formatColumns="0" formatRows="0" insertColumns="0" insertRows="0" insertHyperlinks="0" deleteColumns="0" deleteRows="0"/>
  <mergeCells count="10">
    <mergeCell ref="A36:C36"/>
    <mergeCell ref="A16:D16"/>
    <mergeCell ref="A6:D6"/>
    <mergeCell ref="A12:D12"/>
    <mergeCell ref="A1:C1"/>
    <mergeCell ref="A2:F2"/>
    <mergeCell ref="A3:H3"/>
    <mergeCell ref="A21:D21"/>
    <mergeCell ref="A26:D26"/>
    <mergeCell ref="A31:D31"/>
  </mergeCells>
  <pageMargins left="0.7" right="0.7"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19" zoomScale="70" zoomScaleNormal="70" workbookViewId="0">
      <selection activeCell="H6" sqref="H6"/>
    </sheetView>
  </sheetViews>
  <sheetFormatPr defaultRowHeight="15" x14ac:dyDescent="0.25"/>
  <cols>
    <col min="1" max="1" width="57.42578125" bestFit="1" customWidth="1"/>
    <col min="2" max="2" width="16.5703125" bestFit="1" customWidth="1"/>
    <col min="3" max="3" width="15.140625" customWidth="1"/>
    <col min="4" max="4" width="32.5703125" bestFit="1" customWidth="1"/>
  </cols>
  <sheetData>
    <row r="1" spans="1:13" ht="21.75" customHeight="1" x14ac:dyDescent="0.25">
      <c r="A1" s="43" t="s">
        <v>108</v>
      </c>
      <c r="B1" s="44"/>
      <c r="C1" s="44"/>
      <c r="D1" s="3"/>
      <c r="E1" s="31"/>
      <c r="F1" s="31"/>
      <c r="G1" s="31"/>
      <c r="H1" s="31"/>
      <c r="I1" s="31"/>
      <c r="J1" s="31"/>
      <c r="K1" s="31"/>
      <c r="L1" s="31"/>
    </row>
    <row r="2" spans="1:13" ht="21.75" customHeight="1" x14ac:dyDescent="0.25">
      <c r="A2" s="242" t="s">
        <v>34</v>
      </c>
      <c r="B2" s="242"/>
      <c r="C2" s="242"/>
      <c r="D2" s="242"/>
      <c r="E2" s="31"/>
      <c r="F2" s="31"/>
      <c r="G2" s="31"/>
      <c r="H2" s="31"/>
    </row>
    <row r="3" spans="1:13" ht="21.75" customHeight="1" x14ac:dyDescent="0.25">
      <c r="A3" s="241" t="s">
        <v>27</v>
      </c>
      <c r="B3" s="241"/>
      <c r="C3" s="241"/>
      <c r="D3" s="241"/>
      <c r="E3" s="241"/>
      <c r="F3" s="241"/>
      <c r="G3" s="31"/>
      <c r="H3" s="31"/>
      <c r="I3" s="31"/>
    </row>
    <row r="4" spans="1:13" ht="15.75" x14ac:dyDescent="0.25">
      <c r="A4" s="45"/>
      <c r="B4" s="45"/>
      <c r="C4" s="45"/>
      <c r="D4" s="46"/>
    </row>
    <row r="5" spans="1:13" s="31" customFormat="1" ht="16.5" thickBot="1" x14ac:dyDescent="0.3">
      <c r="A5" s="45"/>
      <c r="B5" s="45"/>
      <c r="C5" s="45"/>
      <c r="D5" s="46"/>
    </row>
    <row r="6" spans="1:13" ht="66.75" customHeight="1" thickBot="1" x14ac:dyDescent="0.3">
      <c r="A6" s="107" t="s">
        <v>0</v>
      </c>
      <c r="B6" s="107" t="s">
        <v>149</v>
      </c>
      <c r="C6" s="107" t="s">
        <v>114</v>
      </c>
      <c r="D6" s="64" t="s">
        <v>130</v>
      </c>
    </row>
    <row r="7" spans="1:13" ht="16.5" thickBot="1" x14ac:dyDescent="0.3">
      <c r="A7" s="72" t="s">
        <v>115</v>
      </c>
      <c r="B7" s="72">
        <v>20</v>
      </c>
      <c r="C7" s="191"/>
      <c r="D7" s="79">
        <f>B7*C7</f>
        <v>0</v>
      </c>
    </row>
    <row r="8" spans="1:13" ht="16.5" thickBot="1" x14ac:dyDescent="0.3">
      <c r="A8" s="72" t="s">
        <v>116</v>
      </c>
      <c r="B8" s="72">
        <v>30</v>
      </c>
      <c r="C8" s="191"/>
      <c r="D8" s="79">
        <f t="shared" ref="D8:D21" si="0">B8*C8</f>
        <v>0</v>
      </c>
    </row>
    <row r="9" spans="1:13" ht="16.5" thickBot="1" x14ac:dyDescent="0.3">
      <c r="A9" s="72" t="s">
        <v>121</v>
      </c>
      <c r="B9" s="80">
        <v>2780</v>
      </c>
      <c r="C9" s="191"/>
      <c r="D9" s="79">
        <f t="shared" si="0"/>
        <v>0</v>
      </c>
    </row>
    <row r="10" spans="1:13" ht="16.5" thickBot="1" x14ac:dyDescent="0.3">
      <c r="A10" s="72" t="s">
        <v>117</v>
      </c>
      <c r="B10" s="72">
        <v>150</v>
      </c>
      <c r="C10" s="191"/>
      <c r="D10" s="79">
        <f t="shared" si="0"/>
        <v>0</v>
      </c>
    </row>
    <row r="11" spans="1:13" ht="16.5" thickBot="1" x14ac:dyDescent="0.3">
      <c r="A11" s="72" t="s">
        <v>124</v>
      </c>
      <c r="B11" s="80">
        <v>1670</v>
      </c>
      <c r="C11" s="191"/>
      <c r="D11" s="79">
        <f t="shared" si="0"/>
        <v>0</v>
      </c>
    </row>
    <row r="12" spans="1:13" ht="16.5" thickBot="1" x14ac:dyDescent="0.3">
      <c r="A12" s="72" t="s">
        <v>122</v>
      </c>
      <c r="B12" s="72">
        <v>20</v>
      </c>
      <c r="C12" s="191"/>
      <c r="D12" s="79">
        <f t="shared" si="0"/>
        <v>0</v>
      </c>
    </row>
    <row r="13" spans="1:13" ht="16.5" thickBot="1" x14ac:dyDescent="0.3">
      <c r="A13" s="72" t="s">
        <v>123</v>
      </c>
      <c r="B13" s="72">
        <v>30</v>
      </c>
      <c r="C13" s="191"/>
      <c r="D13" s="79">
        <f t="shared" si="0"/>
        <v>0</v>
      </c>
    </row>
    <row r="14" spans="1:13" ht="16.5" thickBot="1" x14ac:dyDescent="0.3">
      <c r="A14" s="72" t="s">
        <v>120</v>
      </c>
      <c r="B14" s="80">
        <v>2780</v>
      </c>
      <c r="C14" s="191"/>
      <c r="D14" s="79">
        <f t="shared" si="0"/>
        <v>0</v>
      </c>
    </row>
    <row r="15" spans="1:13" ht="16.5" thickBot="1" x14ac:dyDescent="0.3">
      <c r="A15" s="72" t="s">
        <v>119</v>
      </c>
      <c r="B15" s="72">
        <v>150</v>
      </c>
      <c r="C15" s="191"/>
      <c r="D15" s="79">
        <f t="shared" si="0"/>
        <v>0</v>
      </c>
      <c r="F15" s="253"/>
      <c r="G15" s="253"/>
      <c r="H15" s="253"/>
      <c r="I15" s="253"/>
      <c r="J15" s="253"/>
      <c r="K15" s="253"/>
      <c r="L15" s="253"/>
      <c r="M15" s="253"/>
    </row>
    <row r="16" spans="1:13" ht="16.5" thickBot="1" x14ac:dyDescent="0.3">
      <c r="A16" s="72" t="s">
        <v>118</v>
      </c>
      <c r="B16" s="80">
        <v>1670</v>
      </c>
      <c r="C16" s="191"/>
      <c r="D16" s="79">
        <f t="shared" si="0"/>
        <v>0</v>
      </c>
    </row>
    <row r="17" spans="1:9" ht="16.5" thickBot="1" x14ac:dyDescent="0.3">
      <c r="A17" s="72" t="s">
        <v>125</v>
      </c>
      <c r="B17" s="72">
        <v>20</v>
      </c>
      <c r="C17" s="191"/>
      <c r="D17" s="79">
        <f t="shared" si="0"/>
        <v>0</v>
      </c>
    </row>
    <row r="18" spans="1:9" ht="16.5" thickBot="1" x14ac:dyDescent="0.3">
      <c r="A18" s="72" t="s">
        <v>126</v>
      </c>
      <c r="B18" s="72">
        <v>30</v>
      </c>
      <c r="C18" s="191"/>
      <c r="D18" s="79">
        <f t="shared" si="0"/>
        <v>0</v>
      </c>
    </row>
    <row r="19" spans="1:9" ht="16.5" thickBot="1" x14ac:dyDescent="0.3">
      <c r="A19" s="72" t="s">
        <v>127</v>
      </c>
      <c r="B19" s="80">
        <v>2780</v>
      </c>
      <c r="C19" s="191"/>
      <c r="D19" s="79">
        <f t="shared" si="0"/>
        <v>0</v>
      </c>
    </row>
    <row r="20" spans="1:9" ht="16.5" thickBot="1" x14ac:dyDescent="0.3">
      <c r="A20" s="72" t="s">
        <v>128</v>
      </c>
      <c r="B20" s="72">
        <v>150</v>
      </c>
      <c r="C20" s="191"/>
      <c r="D20" s="79">
        <f t="shared" si="0"/>
        <v>0</v>
      </c>
    </row>
    <row r="21" spans="1:9" ht="16.5" thickBot="1" x14ac:dyDescent="0.3">
      <c r="A21" s="72" t="s">
        <v>129</v>
      </c>
      <c r="B21" s="80">
        <v>1670</v>
      </c>
      <c r="C21" s="191"/>
      <c r="D21" s="79">
        <f t="shared" si="0"/>
        <v>0</v>
      </c>
    </row>
    <row r="22" spans="1:9" ht="16.5" thickBot="1" x14ac:dyDescent="0.3">
      <c r="A22" s="243" t="s">
        <v>131</v>
      </c>
      <c r="B22" s="244"/>
      <c r="C22" s="244"/>
      <c r="D22" s="245"/>
      <c r="I22" s="31"/>
    </row>
    <row r="23" spans="1:9" ht="16.5" thickBot="1" x14ac:dyDescent="0.3">
      <c r="A23" s="72" t="s">
        <v>115</v>
      </c>
      <c r="B23" s="72">
        <v>10</v>
      </c>
      <c r="C23" s="119">
        <f>C7*1.5</f>
        <v>0</v>
      </c>
      <c r="D23" s="79">
        <f t="shared" ref="D23:D37" si="1">B23*C23</f>
        <v>0</v>
      </c>
      <c r="I23" s="31"/>
    </row>
    <row r="24" spans="1:9" ht="16.5" thickBot="1" x14ac:dyDescent="0.3">
      <c r="A24" s="72" t="s">
        <v>116</v>
      </c>
      <c r="B24" s="72">
        <v>5</v>
      </c>
      <c r="C24" s="119">
        <f t="shared" ref="C24:C37" si="2">C8*1.5</f>
        <v>0</v>
      </c>
      <c r="D24" s="79">
        <f t="shared" si="1"/>
        <v>0</v>
      </c>
      <c r="I24" s="31"/>
    </row>
    <row r="25" spans="1:9" ht="16.5" thickBot="1" x14ac:dyDescent="0.3">
      <c r="A25" s="72" t="s">
        <v>121</v>
      </c>
      <c r="B25" s="72">
        <v>450</v>
      </c>
      <c r="C25" s="119">
        <f t="shared" si="2"/>
        <v>0</v>
      </c>
      <c r="D25" s="79">
        <f t="shared" si="1"/>
        <v>0</v>
      </c>
      <c r="I25" s="31"/>
    </row>
    <row r="26" spans="1:9" ht="16.5" thickBot="1" x14ac:dyDescent="0.3">
      <c r="A26" s="72" t="s">
        <v>117</v>
      </c>
      <c r="B26" s="72">
        <v>20</v>
      </c>
      <c r="C26" s="119">
        <f t="shared" si="2"/>
        <v>0</v>
      </c>
      <c r="D26" s="79">
        <f t="shared" si="1"/>
        <v>0</v>
      </c>
      <c r="I26" s="31"/>
    </row>
    <row r="27" spans="1:9" ht="16.5" thickBot="1" x14ac:dyDescent="0.3">
      <c r="A27" s="72" t="s">
        <v>124</v>
      </c>
      <c r="B27" s="72">
        <v>340</v>
      </c>
      <c r="C27" s="119">
        <f t="shared" si="2"/>
        <v>0</v>
      </c>
      <c r="D27" s="79">
        <f t="shared" si="1"/>
        <v>0</v>
      </c>
    </row>
    <row r="28" spans="1:9" ht="16.5" thickBot="1" x14ac:dyDescent="0.3">
      <c r="A28" s="72" t="s">
        <v>122</v>
      </c>
      <c r="B28" s="72">
        <v>10</v>
      </c>
      <c r="C28" s="119">
        <f t="shared" si="2"/>
        <v>0</v>
      </c>
      <c r="D28" s="79">
        <f t="shared" si="1"/>
        <v>0</v>
      </c>
    </row>
    <row r="29" spans="1:9" ht="16.5" thickBot="1" x14ac:dyDescent="0.3">
      <c r="A29" s="72" t="s">
        <v>123</v>
      </c>
      <c r="B29" s="72">
        <v>5</v>
      </c>
      <c r="C29" s="119">
        <f t="shared" si="2"/>
        <v>0</v>
      </c>
      <c r="D29" s="79">
        <f t="shared" si="1"/>
        <v>0</v>
      </c>
    </row>
    <row r="30" spans="1:9" ht="16.5" thickBot="1" x14ac:dyDescent="0.3">
      <c r="A30" s="72" t="s">
        <v>120</v>
      </c>
      <c r="B30" s="72">
        <v>450</v>
      </c>
      <c r="C30" s="119">
        <f t="shared" si="2"/>
        <v>0</v>
      </c>
      <c r="D30" s="79">
        <f t="shared" si="1"/>
        <v>0</v>
      </c>
    </row>
    <row r="31" spans="1:9" ht="16.5" thickBot="1" x14ac:dyDescent="0.3">
      <c r="A31" s="72" t="s">
        <v>119</v>
      </c>
      <c r="B31" s="72">
        <v>20</v>
      </c>
      <c r="C31" s="119">
        <f t="shared" si="2"/>
        <v>0</v>
      </c>
      <c r="D31" s="79">
        <f t="shared" si="1"/>
        <v>0</v>
      </c>
    </row>
    <row r="32" spans="1:9" ht="16.5" thickBot="1" x14ac:dyDescent="0.3">
      <c r="A32" s="72" t="s">
        <v>118</v>
      </c>
      <c r="B32" s="72">
        <v>340</v>
      </c>
      <c r="C32" s="119">
        <f t="shared" si="2"/>
        <v>0</v>
      </c>
      <c r="D32" s="79">
        <f t="shared" si="1"/>
        <v>0</v>
      </c>
    </row>
    <row r="33" spans="1:6" ht="16.5" thickBot="1" x14ac:dyDescent="0.3">
      <c r="A33" s="72" t="s">
        <v>125</v>
      </c>
      <c r="B33" s="72">
        <v>10</v>
      </c>
      <c r="C33" s="119">
        <f t="shared" si="2"/>
        <v>0</v>
      </c>
      <c r="D33" s="79">
        <f t="shared" si="1"/>
        <v>0</v>
      </c>
    </row>
    <row r="34" spans="1:6" ht="16.5" thickBot="1" x14ac:dyDescent="0.3">
      <c r="A34" s="72" t="s">
        <v>126</v>
      </c>
      <c r="B34" s="72">
        <v>5</v>
      </c>
      <c r="C34" s="119">
        <f t="shared" si="2"/>
        <v>0</v>
      </c>
      <c r="D34" s="79">
        <f t="shared" si="1"/>
        <v>0</v>
      </c>
    </row>
    <row r="35" spans="1:6" ht="16.5" thickBot="1" x14ac:dyDescent="0.3">
      <c r="A35" s="72" t="s">
        <v>127</v>
      </c>
      <c r="B35" s="72">
        <v>450</v>
      </c>
      <c r="C35" s="119">
        <f t="shared" si="2"/>
        <v>0</v>
      </c>
      <c r="D35" s="79">
        <f t="shared" si="1"/>
        <v>0</v>
      </c>
    </row>
    <row r="36" spans="1:6" ht="16.5" thickBot="1" x14ac:dyDescent="0.3">
      <c r="A36" s="72" t="s">
        <v>128</v>
      </c>
      <c r="B36" s="72">
        <v>20</v>
      </c>
      <c r="C36" s="119">
        <f t="shared" si="2"/>
        <v>0</v>
      </c>
      <c r="D36" s="79">
        <f t="shared" si="1"/>
        <v>0</v>
      </c>
    </row>
    <row r="37" spans="1:6" ht="16.5" thickBot="1" x14ac:dyDescent="0.3">
      <c r="A37" s="72" t="s">
        <v>129</v>
      </c>
      <c r="B37" s="72">
        <v>340</v>
      </c>
      <c r="C37" s="119">
        <f t="shared" si="2"/>
        <v>0</v>
      </c>
      <c r="D37" s="79">
        <f t="shared" si="1"/>
        <v>0</v>
      </c>
    </row>
    <row r="38" spans="1:6" s="31" customFormat="1" ht="16.5" thickBot="1" x14ac:dyDescent="0.3">
      <c r="A38" s="243" t="s">
        <v>8</v>
      </c>
      <c r="B38" s="244"/>
      <c r="C38" s="244"/>
      <c r="D38" s="245"/>
    </row>
    <row r="39" spans="1:6" ht="67.5" customHeight="1" thickBot="1" x14ac:dyDescent="0.3">
      <c r="A39" s="148" t="s">
        <v>133</v>
      </c>
      <c r="B39" s="120">
        <v>500000</v>
      </c>
      <c r="C39" s="192"/>
      <c r="D39" s="121">
        <f>B39*C39+B39</f>
        <v>500000</v>
      </c>
    </row>
    <row r="40" spans="1:6" ht="25.5" customHeight="1" thickBot="1" x14ac:dyDescent="0.3">
      <c r="A40" s="254" t="s">
        <v>132</v>
      </c>
      <c r="B40" s="255"/>
      <c r="C40" s="256"/>
      <c r="D40" s="122">
        <f>D7+D8+D9+D10+D11+D12+D13+D14+D15+D16+D17+D18+D19+D20+D21+D23+D24+D25+D26+D27+D28+D29+D30+D31+D32+D33+D34+D35+D36+D37+D39</f>
        <v>500000</v>
      </c>
    </row>
    <row r="41" spans="1:6" ht="22.5" customHeight="1" x14ac:dyDescent="0.25">
      <c r="A41" s="257" t="s">
        <v>134</v>
      </c>
      <c r="B41" s="257"/>
      <c r="C41" s="257"/>
      <c r="D41" s="3"/>
    </row>
    <row r="42" spans="1:6" ht="41.25" customHeight="1" x14ac:dyDescent="0.25">
      <c r="A42" s="252" t="s">
        <v>135</v>
      </c>
      <c r="B42" s="252"/>
      <c r="C42" s="252"/>
      <c r="D42" s="31"/>
      <c r="E42" s="31"/>
      <c r="F42" s="31"/>
    </row>
    <row r="43" spans="1:6" ht="42" customHeight="1" x14ac:dyDescent="0.25">
      <c r="A43" s="252" t="s">
        <v>136</v>
      </c>
      <c r="B43" s="252"/>
      <c r="C43" s="252"/>
    </row>
  </sheetData>
  <sheetProtection algorithmName="SHA-512" hashValue="4kEJNAjfaZAGi54ypheifDtIKUwYtjmfEUgD087P2UDlBsIDskdwFR5WljFgcV7RQW5Xxbboo5oTAcyg3M/lAA==" saltValue="qgTJUA7B3bF/EZdmq8C+YQ==" spinCount="100000" sheet="1" objects="1" scenarios="1" formatCells="0" formatColumns="0" formatRows="0" insertColumns="0" insertRows="0" insertHyperlinks="0" deleteColumns="0" deleteRows="0"/>
  <mergeCells count="9">
    <mergeCell ref="A2:D2"/>
    <mergeCell ref="A3:F3"/>
    <mergeCell ref="A43:C43"/>
    <mergeCell ref="F15:M15"/>
    <mergeCell ref="A42:C42"/>
    <mergeCell ref="A40:C40"/>
    <mergeCell ref="A38:D38"/>
    <mergeCell ref="A22:D22"/>
    <mergeCell ref="A41:C41"/>
  </mergeCells>
  <pageMargins left="0.70866141732283472" right="0.70866141732283472" top="0.19685039370078741" bottom="0.19685039370078741" header="0.31496062992125984" footer="0.31496062992125984"/>
  <pageSetup paperSize="5"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115" zoomScaleNormal="115" workbookViewId="0">
      <selection activeCell="I18" sqref="I18"/>
    </sheetView>
  </sheetViews>
  <sheetFormatPr defaultRowHeight="15" x14ac:dyDescent="0.25"/>
  <cols>
    <col min="2" max="2" width="52.140625" customWidth="1"/>
    <col min="3" max="3" width="12.42578125" bestFit="1" customWidth="1"/>
    <col min="4" max="4" width="11.28515625" bestFit="1" customWidth="1"/>
    <col min="5" max="5" width="22.7109375" customWidth="1"/>
  </cols>
  <sheetData>
    <row r="1" spans="1:6" ht="23.25" customHeight="1" x14ac:dyDescent="0.25">
      <c r="A1" s="267" t="s">
        <v>148</v>
      </c>
      <c r="B1" s="267"/>
      <c r="C1" s="267"/>
      <c r="D1" s="151"/>
      <c r="E1" s="73"/>
    </row>
    <row r="2" spans="1:6" ht="23.25" customHeight="1" x14ac:dyDescent="0.25">
      <c r="A2" s="242" t="s">
        <v>34</v>
      </c>
      <c r="B2" s="242"/>
      <c r="C2" s="242"/>
      <c r="D2" s="242"/>
      <c r="E2" s="242"/>
    </row>
    <row r="3" spans="1:6" ht="23.25" customHeight="1" x14ac:dyDescent="0.25">
      <c r="A3" s="241" t="s">
        <v>27</v>
      </c>
      <c r="B3" s="241"/>
      <c r="C3" s="241"/>
      <c r="D3" s="241"/>
      <c r="E3" s="241"/>
      <c r="F3" s="241"/>
    </row>
    <row r="4" spans="1:6" ht="16.5" thickBot="1" x14ac:dyDescent="0.3">
      <c r="A4" s="240"/>
      <c r="B4" s="240"/>
      <c r="C4" s="14"/>
      <c r="D4" s="14"/>
      <c r="E4" s="14"/>
    </row>
    <row r="5" spans="1:6" ht="79.5" thickBot="1" x14ac:dyDescent="0.3">
      <c r="A5" s="268" t="s">
        <v>0</v>
      </c>
      <c r="B5" s="269"/>
      <c r="C5" s="152" t="s">
        <v>149</v>
      </c>
      <c r="D5" s="152" t="s">
        <v>114</v>
      </c>
      <c r="E5" s="64" t="s">
        <v>151</v>
      </c>
    </row>
    <row r="6" spans="1:6" s="128" customFormat="1" ht="16.5" thickBot="1" x14ac:dyDescent="0.3">
      <c r="A6" s="261"/>
      <c r="B6" s="262"/>
      <c r="C6" s="125"/>
      <c r="D6" s="126"/>
      <c r="E6" s="127"/>
    </row>
    <row r="7" spans="1:6" ht="32.25" thickBot="1" x14ac:dyDescent="0.3">
      <c r="A7" s="9" t="s">
        <v>2</v>
      </c>
      <c r="B7" s="17" t="s">
        <v>142</v>
      </c>
      <c r="C7" s="26">
        <v>5</v>
      </c>
      <c r="D7" s="193"/>
      <c r="E7" s="7">
        <f>C7*D7</f>
        <v>0</v>
      </c>
    </row>
    <row r="8" spans="1:6" ht="32.25" thickBot="1" x14ac:dyDescent="0.3">
      <c r="A8" s="9" t="s">
        <v>2</v>
      </c>
      <c r="B8" s="17" t="s">
        <v>143</v>
      </c>
      <c r="C8" s="26">
        <v>6</v>
      </c>
      <c r="D8" s="193"/>
      <c r="E8" s="7">
        <f>C8*D8</f>
        <v>0</v>
      </c>
    </row>
    <row r="9" spans="1:6" s="128" customFormat="1" ht="16.5" thickBot="1" x14ac:dyDescent="0.3">
      <c r="A9" s="261"/>
      <c r="B9" s="262"/>
      <c r="C9" s="129"/>
      <c r="D9" s="126"/>
      <c r="E9" s="127"/>
    </row>
    <row r="10" spans="1:6" ht="32.25" thickBot="1" x14ac:dyDescent="0.3">
      <c r="A10" s="18" t="s">
        <v>3</v>
      </c>
      <c r="B10" s="19" t="s">
        <v>141</v>
      </c>
      <c r="C10" s="28">
        <v>72</v>
      </c>
      <c r="D10" s="193"/>
      <c r="E10" s="7">
        <f>C10*D10</f>
        <v>0</v>
      </c>
    </row>
    <row r="11" spans="1:6" ht="63.75" thickBot="1" x14ac:dyDescent="0.3">
      <c r="A11" s="9" t="s">
        <v>4</v>
      </c>
      <c r="B11" s="20" t="s">
        <v>144</v>
      </c>
      <c r="C11" s="29">
        <v>500</v>
      </c>
      <c r="D11" s="193"/>
      <c r="E11" s="7">
        <f>C11*D11</f>
        <v>0</v>
      </c>
    </row>
    <row r="12" spans="1:6" s="128" customFormat="1" ht="16.5" thickBot="1" x14ac:dyDescent="0.3">
      <c r="A12" s="263"/>
      <c r="B12" s="264"/>
      <c r="C12" s="129"/>
      <c r="D12" s="126"/>
      <c r="E12" s="127"/>
    </row>
    <row r="13" spans="1:6" ht="32.25" thickBot="1" x14ac:dyDescent="0.3">
      <c r="A13" s="8" t="s">
        <v>5</v>
      </c>
      <c r="B13" s="17" t="s">
        <v>145</v>
      </c>
      <c r="C13" s="26">
        <v>250</v>
      </c>
      <c r="D13" s="193"/>
      <c r="E13" s="7">
        <f>C13*D13</f>
        <v>0</v>
      </c>
    </row>
    <row r="14" spans="1:6" ht="16.5" thickBot="1" x14ac:dyDescent="0.3">
      <c r="A14" s="261"/>
      <c r="B14" s="262"/>
      <c r="C14" s="27"/>
      <c r="D14" s="15"/>
      <c r="E14" s="6"/>
    </row>
    <row r="15" spans="1:6" ht="45.75" customHeight="1" thickBot="1" x14ac:dyDescent="0.3">
      <c r="A15" s="21"/>
      <c r="B15" s="17" t="s">
        <v>146</v>
      </c>
      <c r="C15" s="30">
        <v>3000</v>
      </c>
      <c r="D15" s="193"/>
      <c r="E15" s="7">
        <f>C15*D15</f>
        <v>0</v>
      </c>
    </row>
    <row r="16" spans="1:6" ht="16.5" thickBot="1" x14ac:dyDescent="0.3">
      <c r="A16" s="265"/>
      <c r="B16" s="266"/>
      <c r="C16" s="27"/>
      <c r="D16" s="15"/>
      <c r="E16" s="6"/>
    </row>
    <row r="17" spans="1:5" ht="32.25" thickBot="1" x14ac:dyDescent="0.3">
      <c r="A17" s="21"/>
      <c r="B17" s="17" t="s">
        <v>147</v>
      </c>
      <c r="C17" s="26">
        <v>45</v>
      </c>
      <c r="D17" s="193"/>
      <c r="E17" s="7">
        <f>C17*D17</f>
        <v>0</v>
      </c>
    </row>
    <row r="18" spans="1:5" ht="16.5" thickBot="1" x14ac:dyDescent="0.3">
      <c r="A18" s="105"/>
      <c r="B18" s="106"/>
      <c r="C18" s="105"/>
      <c r="D18" s="5"/>
      <c r="E18" s="6"/>
    </row>
    <row r="19" spans="1:5" ht="16.5" thickBot="1" x14ac:dyDescent="0.3">
      <c r="A19" s="258" t="s">
        <v>152</v>
      </c>
      <c r="B19" s="259"/>
      <c r="C19" s="259"/>
      <c r="D19" s="260"/>
      <c r="E19" s="10">
        <f>E7+E8+E10+E11+E13+E15+E17</f>
        <v>0</v>
      </c>
    </row>
    <row r="20" spans="1:5" ht="15.75" x14ac:dyDescent="0.25">
      <c r="A20" s="16"/>
      <c r="B20" s="3"/>
      <c r="C20" s="3"/>
      <c r="D20" s="3"/>
      <c r="E20" s="3"/>
    </row>
  </sheetData>
  <sheetProtection algorithmName="SHA-512" hashValue="KIKwiG1B73k09/EQ3EZQCf95HU/Il4/+q2rhA/EHbMkCZZaaDahuCYwbqAGZgROJs5MiWBeY4lZImpy3OsxrzA==" saltValue="sMLgREYt5iLdaF6J6No2zg==" spinCount="100000" sheet="1" objects="1" scenarios="1" formatCells="0" formatColumns="0" formatRows="0" insertColumns="0" insertRows="0" insertHyperlinks="0" deleteColumns="0" deleteRows="0"/>
  <mergeCells count="11">
    <mergeCell ref="A1:C1"/>
    <mergeCell ref="A4:B4"/>
    <mergeCell ref="A5:B5"/>
    <mergeCell ref="A2:E2"/>
    <mergeCell ref="A3:F3"/>
    <mergeCell ref="A19:D19"/>
    <mergeCell ref="A6:B6"/>
    <mergeCell ref="A9:B9"/>
    <mergeCell ref="A12:B12"/>
    <mergeCell ref="A14:B14"/>
    <mergeCell ref="A16:B16"/>
  </mergeCells>
  <pageMargins left="0.7" right="0.7" top="0.75" bottom="0.7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130" zoomScaleNormal="130" workbookViewId="0">
      <selection activeCell="D8" sqref="D8"/>
    </sheetView>
  </sheetViews>
  <sheetFormatPr defaultColWidth="9.140625" defaultRowHeight="15" x14ac:dyDescent="0.25"/>
  <cols>
    <col min="1" max="1" width="11.7109375" style="31" customWidth="1"/>
    <col min="2" max="2" width="42.140625" style="31" customWidth="1"/>
    <col min="3" max="3" width="15.140625" style="98" customWidth="1"/>
    <col min="4" max="4" width="14.28515625" style="31" customWidth="1"/>
    <col min="5" max="16384" width="9.140625" style="31"/>
  </cols>
  <sheetData>
    <row r="1" spans="1:5" ht="15.75" x14ac:dyDescent="0.25">
      <c r="A1" s="217" t="s">
        <v>235</v>
      </c>
      <c r="B1" s="217"/>
      <c r="C1" s="217"/>
      <c r="D1" s="217"/>
    </row>
    <row r="2" spans="1:5" ht="15.75" x14ac:dyDescent="0.25">
      <c r="A2" s="150"/>
      <c r="B2" s="150"/>
      <c r="C2" s="150"/>
      <c r="D2" s="150"/>
    </row>
    <row r="3" spans="1:5" ht="15.75" customHeight="1" x14ac:dyDescent="0.25">
      <c r="A3" s="242" t="s">
        <v>34</v>
      </c>
      <c r="B3" s="242"/>
      <c r="C3" s="242"/>
      <c r="D3" s="242"/>
      <c r="E3" s="242"/>
    </row>
    <row r="4" spans="1:5" ht="15.75" customHeight="1" thickBot="1" x14ac:dyDescent="0.3">
      <c r="A4" s="178"/>
      <c r="B4" s="178"/>
      <c r="C4" s="178"/>
      <c r="D4" s="178"/>
      <c r="E4" s="178"/>
    </row>
    <row r="5" spans="1:5" ht="53.25" customHeight="1" thickBot="1" x14ac:dyDescent="0.3">
      <c r="A5" s="163" t="s">
        <v>23</v>
      </c>
      <c r="B5" s="164" t="s">
        <v>0</v>
      </c>
      <c r="C5" s="196" t="s">
        <v>153</v>
      </c>
      <c r="D5" s="64" t="s">
        <v>154</v>
      </c>
    </row>
    <row r="6" spans="1:5" ht="51" x14ac:dyDescent="0.25">
      <c r="A6" s="270">
        <v>2.6</v>
      </c>
      <c r="B6" s="161" t="s">
        <v>236</v>
      </c>
      <c r="C6" s="194"/>
      <c r="D6" s="162">
        <f>SUM(C6:C6)</f>
        <v>0</v>
      </c>
    </row>
    <row r="7" spans="1:5" ht="37.5" customHeight="1" thickBot="1" x14ac:dyDescent="0.3">
      <c r="A7" s="271"/>
      <c r="B7" s="157" t="s">
        <v>237</v>
      </c>
      <c r="C7" s="195"/>
      <c r="D7" s="158">
        <f>C7*100</f>
        <v>0</v>
      </c>
    </row>
    <row r="8" spans="1:5" ht="15.75" thickBot="1" x14ac:dyDescent="0.3">
      <c r="C8" s="159" t="s">
        <v>155</v>
      </c>
      <c r="D8" s="160">
        <f>SUM(D6:D7)</f>
        <v>0</v>
      </c>
    </row>
  </sheetData>
  <sheetProtection algorithmName="SHA-512" hashValue="8G+UNTeal0kwmK4nXIzRcw+GVxH95mTkZJw40aVT44q2ObQSt/yLwVeIbHnor7L46nP1Qik1rm3L3sC6hiTLCA==" saltValue="7HAQRgcPIK+5VMDmqTmnIg==" spinCount="100000" sheet="1" objects="1" scenarios="1" formatCells="0" formatColumns="0" formatRows="0" insertColumns="0" insertRows="0" insertHyperlinks="0" deleteColumns="0" deleteRows="0"/>
  <mergeCells count="3">
    <mergeCell ref="A6:A7"/>
    <mergeCell ref="A1:D1"/>
    <mergeCell ref="A3:E3"/>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opLeftCell="A19" zoomScale="70" zoomScaleNormal="70" workbookViewId="0">
      <selection activeCell="A41" sqref="A41"/>
    </sheetView>
  </sheetViews>
  <sheetFormatPr defaultColWidth="9.140625" defaultRowHeight="15.75" x14ac:dyDescent="0.25"/>
  <cols>
    <col min="1" max="1" width="86.140625" style="3" customWidth="1"/>
    <col min="2" max="2" width="25.5703125" style="3" customWidth="1"/>
    <col min="3" max="3" width="20.28515625" style="3" customWidth="1"/>
    <col min="4" max="4" width="18.85546875" style="3" customWidth="1"/>
    <col min="5" max="5" width="28.7109375" style="3" bestFit="1" customWidth="1"/>
    <col min="6" max="8" width="9.140625" style="3"/>
    <col min="9" max="9" width="16.28515625" style="3" bestFit="1" customWidth="1"/>
    <col min="10" max="10" width="17.42578125" style="3" bestFit="1" customWidth="1"/>
    <col min="11" max="16384" width="9.140625" style="3"/>
  </cols>
  <sheetData>
    <row r="1" spans="1:6" ht="20.85" customHeight="1" x14ac:dyDescent="0.25">
      <c r="A1" s="44" t="s">
        <v>206</v>
      </c>
    </row>
    <row r="2" spans="1:6" ht="20.85" customHeight="1" x14ac:dyDescent="0.25">
      <c r="A2" s="44"/>
    </row>
    <row r="3" spans="1:6" ht="20.25" customHeight="1" x14ac:dyDescent="0.25">
      <c r="A3" s="242" t="s">
        <v>34</v>
      </c>
      <c r="B3" s="242"/>
      <c r="C3" s="165"/>
      <c r="D3" s="165"/>
      <c r="E3" s="165"/>
    </row>
    <row r="4" spans="1:6" ht="20.85" customHeight="1" x14ac:dyDescent="0.25">
      <c r="A4" s="241" t="s">
        <v>207</v>
      </c>
      <c r="B4" s="241"/>
      <c r="C4" s="241"/>
      <c r="D4" s="165"/>
      <c r="E4" s="165"/>
      <c r="F4" s="165"/>
    </row>
    <row r="5" spans="1:6" ht="16.5" thickBot="1" x14ac:dyDescent="0.3">
      <c r="A5" s="300" t="s">
        <v>208</v>
      </c>
      <c r="B5" s="300"/>
      <c r="C5" s="300"/>
      <c r="D5" s="300"/>
    </row>
    <row r="6" spans="1:6" ht="47.25" x14ac:dyDescent="0.25">
      <c r="A6" s="100" t="s">
        <v>157</v>
      </c>
      <c r="B6" s="166" t="s">
        <v>203</v>
      </c>
      <c r="C6" s="167" t="s">
        <v>204</v>
      </c>
      <c r="D6" s="167" t="s">
        <v>149</v>
      </c>
      <c r="E6" s="168" t="s">
        <v>205</v>
      </c>
    </row>
    <row r="7" spans="1:6" x14ac:dyDescent="0.25">
      <c r="A7" s="86" t="s">
        <v>158</v>
      </c>
      <c r="B7" s="307" t="s">
        <v>199</v>
      </c>
      <c r="C7" s="311"/>
      <c r="D7" s="309">
        <v>3200000</v>
      </c>
      <c r="E7" s="287">
        <f>(C7*D7)+D7</f>
        <v>3200000</v>
      </c>
    </row>
    <row r="8" spans="1:6" x14ac:dyDescent="0.25">
      <c r="A8" s="86" t="s">
        <v>159</v>
      </c>
      <c r="B8" s="307"/>
      <c r="C8" s="312"/>
      <c r="D8" s="310"/>
      <c r="E8" s="288"/>
    </row>
    <row r="9" spans="1:6" x14ac:dyDescent="0.25">
      <c r="A9" s="86" t="s">
        <v>160</v>
      </c>
      <c r="B9" s="307"/>
      <c r="C9" s="312"/>
      <c r="D9" s="310"/>
      <c r="E9" s="288"/>
    </row>
    <row r="10" spans="1:6" x14ac:dyDescent="0.25">
      <c r="A10" s="86" t="s">
        <v>161</v>
      </c>
      <c r="B10" s="307"/>
      <c r="C10" s="312"/>
      <c r="D10" s="310"/>
      <c r="E10" s="288"/>
    </row>
    <row r="11" spans="1:6" x14ac:dyDescent="0.25">
      <c r="A11" s="86" t="s">
        <v>162</v>
      </c>
      <c r="B11" s="307"/>
      <c r="C11" s="312"/>
      <c r="D11" s="310"/>
      <c r="E11" s="288"/>
    </row>
    <row r="12" spans="1:6" x14ac:dyDescent="0.25">
      <c r="A12" s="86" t="s">
        <v>163</v>
      </c>
      <c r="B12" s="307"/>
      <c r="C12" s="312"/>
      <c r="D12" s="310"/>
      <c r="E12" s="288"/>
    </row>
    <row r="13" spans="1:6" x14ac:dyDescent="0.25">
      <c r="A13" s="86" t="s">
        <v>164</v>
      </c>
      <c r="B13" s="307"/>
      <c r="C13" s="312"/>
      <c r="D13" s="310"/>
      <c r="E13" s="288"/>
    </row>
    <row r="14" spans="1:6" ht="30" x14ac:dyDescent="0.25">
      <c r="A14" s="86" t="s">
        <v>165</v>
      </c>
      <c r="B14" s="307"/>
      <c r="C14" s="312"/>
      <c r="D14" s="310"/>
      <c r="E14" s="288"/>
    </row>
    <row r="15" spans="1:6" x14ac:dyDescent="0.25">
      <c r="A15" s="86" t="s">
        <v>166</v>
      </c>
      <c r="B15" s="307"/>
      <c r="C15" s="312"/>
      <c r="D15" s="310"/>
      <c r="E15" s="288"/>
    </row>
    <row r="16" spans="1:6" x14ac:dyDescent="0.25">
      <c r="A16" s="86" t="s">
        <v>167</v>
      </c>
      <c r="B16" s="307"/>
      <c r="C16" s="312"/>
      <c r="D16" s="310"/>
      <c r="E16" s="288"/>
    </row>
    <row r="17" spans="1:5" x14ac:dyDescent="0.25">
      <c r="A17" s="86" t="s">
        <v>6</v>
      </c>
      <c r="B17" s="307"/>
      <c r="C17" s="312"/>
      <c r="D17" s="310"/>
      <c r="E17" s="288"/>
    </row>
    <row r="18" spans="1:5" ht="30.75" thickBot="1" x14ac:dyDescent="0.3">
      <c r="A18" s="87" t="s">
        <v>168</v>
      </c>
      <c r="B18" s="308"/>
      <c r="C18" s="313"/>
      <c r="D18" s="310"/>
      <c r="E18" s="289"/>
    </row>
    <row r="19" spans="1:5" x14ac:dyDescent="0.25">
      <c r="A19" s="88" t="s">
        <v>169</v>
      </c>
      <c r="B19" s="290" t="s">
        <v>201</v>
      </c>
      <c r="C19" s="319"/>
      <c r="D19" s="286" t="s">
        <v>209</v>
      </c>
      <c r="E19" s="294">
        <f>C19</f>
        <v>0</v>
      </c>
    </row>
    <row r="20" spans="1:5" ht="16.5" thickBot="1" x14ac:dyDescent="0.3">
      <c r="A20" s="89" t="s">
        <v>170</v>
      </c>
      <c r="B20" s="291"/>
      <c r="C20" s="320"/>
      <c r="D20" s="279"/>
      <c r="E20" s="295"/>
    </row>
    <row r="21" spans="1:5" x14ac:dyDescent="0.25">
      <c r="A21" s="88" t="s">
        <v>171</v>
      </c>
      <c r="B21" s="290" t="s">
        <v>199</v>
      </c>
      <c r="C21" s="296">
        <f>C7</f>
        <v>0</v>
      </c>
      <c r="D21" s="315">
        <v>720000</v>
      </c>
      <c r="E21" s="298">
        <f>D21*C21+D21</f>
        <v>720000</v>
      </c>
    </row>
    <row r="22" spans="1:5" ht="30.75" thickBot="1" x14ac:dyDescent="0.3">
      <c r="A22" s="89" t="s">
        <v>172</v>
      </c>
      <c r="B22" s="291"/>
      <c r="C22" s="297"/>
      <c r="D22" s="316"/>
      <c r="E22" s="299"/>
    </row>
    <row r="23" spans="1:5" x14ac:dyDescent="0.25">
      <c r="A23" s="88" t="s">
        <v>173</v>
      </c>
      <c r="B23" s="317" t="s">
        <v>199</v>
      </c>
      <c r="C23" s="296">
        <f>C7</f>
        <v>0</v>
      </c>
      <c r="D23" s="292">
        <v>350000</v>
      </c>
      <c r="E23" s="294">
        <f>C23*D23+D23</f>
        <v>350000</v>
      </c>
    </row>
    <row r="24" spans="1:5" ht="16.5" thickBot="1" x14ac:dyDescent="0.3">
      <c r="A24" s="89" t="s">
        <v>174</v>
      </c>
      <c r="B24" s="318"/>
      <c r="C24" s="297"/>
      <c r="D24" s="293"/>
      <c r="E24" s="295"/>
    </row>
    <row r="25" spans="1:5" ht="16.5" thickBot="1" x14ac:dyDescent="0.3">
      <c r="A25" s="111" t="s">
        <v>175</v>
      </c>
      <c r="B25" s="108" t="s">
        <v>202</v>
      </c>
      <c r="C25" s="197"/>
      <c r="D25" s="109" t="s">
        <v>209</v>
      </c>
      <c r="E25" s="110">
        <f>C25</f>
        <v>0</v>
      </c>
    </row>
    <row r="26" spans="1:5" x14ac:dyDescent="0.25">
      <c r="A26" s="169" t="s">
        <v>176</v>
      </c>
      <c r="B26" s="274" t="s">
        <v>202</v>
      </c>
      <c r="C26" s="276"/>
      <c r="D26" s="278" t="s">
        <v>209</v>
      </c>
      <c r="E26" s="280">
        <f>C26</f>
        <v>0</v>
      </c>
    </row>
    <row r="27" spans="1:5" x14ac:dyDescent="0.25">
      <c r="A27" s="86" t="s">
        <v>177</v>
      </c>
      <c r="B27" s="274"/>
      <c r="C27" s="276"/>
      <c r="D27" s="278"/>
      <c r="E27" s="281"/>
    </row>
    <row r="28" spans="1:5" x14ac:dyDescent="0.25">
      <c r="A28" s="86" t="s">
        <v>178</v>
      </c>
      <c r="B28" s="274"/>
      <c r="C28" s="276"/>
      <c r="D28" s="278"/>
      <c r="E28" s="281"/>
    </row>
    <row r="29" spans="1:5" x14ac:dyDescent="0.25">
      <c r="A29" s="86" t="s">
        <v>179</v>
      </c>
      <c r="B29" s="274"/>
      <c r="C29" s="276"/>
      <c r="D29" s="278"/>
      <c r="E29" s="281"/>
    </row>
    <row r="30" spans="1:5" x14ac:dyDescent="0.25">
      <c r="A30" s="86" t="s">
        <v>180</v>
      </c>
      <c r="B30" s="274"/>
      <c r="C30" s="276"/>
      <c r="D30" s="278"/>
      <c r="E30" s="281"/>
    </row>
    <row r="31" spans="1:5" x14ac:dyDescent="0.25">
      <c r="A31" s="86" t="s">
        <v>181</v>
      </c>
      <c r="B31" s="274"/>
      <c r="C31" s="276"/>
      <c r="D31" s="278"/>
      <c r="E31" s="281"/>
    </row>
    <row r="32" spans="1:5" ht="16.5" thickBot="1" x14ac:dyDescent="0.3">
      <c r="A32" s="87" t="s">
        <v>182</v>
      </c>
      <c r="B32" s="275"/>
      <c r="C32" s="277"/>
      <c r="D32" s="279"/>
      <c r="E32" s="282"/>
    </row>
    <row r="33" spans="1:16" ht="16.5" thickBot="1" x14ac:dyDescent="0.3">
      <c r="A33" s="91" t="s">
        <v>183</v>
      </c>
      <c r="B33" s="113" t="s">
        <v>200</v>
      </c>
      <c r="C33" s="198"/>
      <c r="D33" s="92">
        <v>2200000</v>
      </c>
      <c r="E33" s="93">
        <f>C33*D33+D33</f>
        <v>2200000</v>
      </c>
      <c r="F33" s="94"/>
    </row>
    <row r="34" spans="1:16" x14ac:dyDescent="0.25">
      <c r="A34" s="90" t="s">
        <v>184</v>
      </c>
      <c r="B34" s="314" t="s">
        <v>201</v>
      </c>
      <c r="C34" s="304"/>
      <c r="D34" s="278" t="s">
        <v>209</v>
      </c>
      <c r="E34" s="301">
        <f>C34</f>
        <v>0</v>
      </c>
    </row>
    <row r="35" spans="1:16" x14ac:dyDescent="0.25">
      <c r="A35" s="86" t="s">
        <v>185</v>
      </c>
      <c r="B35" s="307"/>
      <c r="C35" s="305"/>
      <c r="D35" s="278"/>
      <c r="E35" s="302"/>
      <c r="I35" s="116"/>
      <c r="J35" s="116"/>
    </row>
    <row r="36" spans="1:16" x14ac:dyDescent="0.25">
      <c r="A36" s="86" t="s">
        <v>186</v>
      </c>
      <c r="B36" s="307"/>
      <c r="C36" s="305"/>
      <c r="D36" s="278"/>
      <c r="E36" s="302"/>
      <c r="J36" s="116"/>
    </row>
    <row r="37" spans="1:16" x14ac:dyDescent="0.25">
      <c r="A37" s="86" t="s">
        <v>187</v>
      </c>
      <c r="B37" s="307"/>
      <c r="C37" s="305"/>
      <c r="D37" s="278"/>
      <c r="E37" s="302"/>
    </row>
    <row r="38" spans="1:16" ht="15.75" customHeight="1" x14ac:dyDescent="0.25">
      <c r="A38" s="86" t="s">
        <v>188</v>
      </c>
      <c r="B38" s="307"/>
      <c r="C38" s="305"/>
      <c r="D38" s="278"/>
      <c r="E38" s="302"/>
    </row>
    <row r="39" spans="1:16" x14ac:dyDescent="0.25">
      <c r="A39" s="170" t="s">
        <v>189</v>
      </c>
      <c r="B39" s="307"/>
      <c r="C39" s="305"/>
      <c r="D39" s="278"/>
      <c r="E39" s="302"/>
    </row>
    <row r="40" spans="1:16" ht="16.5" thickBot="1" x14ac:dyDescent="0.3">
      <c r="A40" s="87" t="s">
        <v>190</v>
      </c>
      <c r="B40" s="308"/>
      <c r="C40" s="306"/>
      <c r="D40" s="278"/>
      <c r="E40" s="303"/>
    </row>
    <row r="41" spans="1:16" ht="30.75" thickBot="1" x14ac:dyDescent="0.3">
      <c r="A41" s="88" t="s">
        <v>191</v>
      </c>
      <c r="B41" s="112" t="s">
        <v>199</v>
      </c>
      <c r="C41" s="118">
        <f>C7</f>
        <v>0</v>
      </c>
      <c r="D41" s="92">
        <v>500000</v>
      </c>
      <c r="E41" s="132">
        <f>C41*D41+D41</f>
        <v>500000</v>
      </c>
    </row>
    <row r="42" spans="1:16" x14ac:dyDescent="0.25">
      <c r="A42" s="90" t="s">
        <v>192</v>
      </c>
      <c r="B42" s="283"/>
      <c r="C42" s="284"/>
      <c r="D42" s="284"/>
      <c r="E42" s="285"/>
    </row>
    <row r="43" spans="1:16" x14ac:dyDescent="0.25">
      <c r="A43" s="95" t="s">
        <v>193</v>
      </c>
      <c r="B43" s="114" t="s">
        <v>197</v>
      </c>
      <c r="C43" s="200">
        <f>C33</f>
        <v>0</v>
      </c>
      <c r="D43" s="117">
        <v>45000000</v>
      </c>
      <c r="E43" s="96">
        <f>C43*D43+D43</f>
        <v>45000000</v>
      </c>
    </row>
    <row r="44" spans="1:16" x14ac:dyDescent="0.25">
      <c r="A44" s="95" t="s">
        <v>194</v>
      </c>
      <c r="B44" s="115" t="s">
        <v>198</v>
      </c>
      <c r="C44" s="199"/>
      <c r="D44" s="117">
        <v>15000000</v>
      </c>
      <c r="E44" s="96">
        <f>C44*D44+D44</f>
        <v>15000000</v>
      </c>
    </row>
    <row r="45" spans="1:16" x14ac:dyDescent="0.25">
      <c r="A45" s="171" t="s">
        <v>195</v>
      </c>
      <c r="B45" s="114" t="s">
        <v>199</v>
      </c>
      <c r="C45" s="201">
        <f>C7</f>
        <v>0</v>
      </c>
      <c r="D45" s="173">
        <v>250000</v>
      </c>
      <c r="E45" s="131">
        <f>C45*D45+D45</f>
        <v>250000</v>
      </c>
    </row>
    <row r="46" spans="1:16" ht="16.5" thickBot="1" x14ac:dyDescent="0.3">
      <c r="A46" s="172" t="s">
        <v>196</v>
      </c>
      <c r="B46" s="175" t="s">
        <v>199</v>
      </c>
      <c r="C46" s="202">
        <f>C8</f>
        <v>0</v>
      </c>
      <c r="D46" s="176">
        <v>250000</v>
      </c>
      <c r="E46" s="177">
        <f>C46*D46+D46</f>
        <v>250000</v>
      </c>
      <c r="G46" s="104"/>
      <c r="H46" s="101"/>
      <c r="I46" s="101"/>
      <c r="J46" s="101"/>
      <c r="K46" s="101"/>
      <c r="L46" s="101"/>
      <c r="M46" s="101"/>
      <c r="N46" s="101"/>
      <c r="O46" s="101"/>
      <c r="P46" s="101"/>
    </row>
    <row r="47" spans="1:16" ht="16.5" thickBot="1" x14ac:dyDescent="0.3">
      <c r="A47" s="272" t="s">
        <v>214</v>
      </c>
      <c r="B47" s="273"/>
      <c r="C47" s="273"/>
      <c r="D47" s="273"/>
      <c r="E47" s="174">
        <f>SUM(E7:E41,E43:E46)</f>
        <v>67470000</v>
      </c>
    </row>
    <row r="48" spans="1:16" x14ac:dyDescent="0.25">
      <c r="A48" s="33"/>
    </row>
    <row r="49" spans="1:4" x14ac:dyDescent="0.25">
      <c r="A49" s="321" t="s">
        <v>210</v>
      </c>
      <c r="B49" s="321"/>
      <c r="C49" s="321"/>
      <c r="D49" s="321"/>
    </row>
    <row r="50" spans="1:4" x14ac:dyDescent="0.25">
      <c r="A50" s="321" t="s">
        <v>211</v>
      </c>
      <c r="B50" s="321"/>
      <c r="C50" s="321"/>
      <c r="D50" s="321"/>
    </row>
    <row r="51" spans="1:4" x14ac:dyDescent="0.25">
      <c r="A51" s="321" t="s">
        <v>212</v>
      </c>
      <c r="B51" s="321"/>
      <c r="C51" s="321"/>
      <c r="D51" s="321"/>
    </row>
    <row r="52" spans="1:4" ht="46.5" customHeight="1" x14ac:dyDescent="0.25">
      <c r="A52" s="321" t="s">
        <v>213</v>
      </c>
      <c r="B52" s="321"/>
      <c r="C52" s="321"/>
      <c r="D52" s="321"/>
    </row>
    <row r="53" spans="1:4" x14ac:dyDescent="0.25">
      <c r="A53" s="36"/>
    </row>
    <row r="54" spans="1:4" x14ac:dyDescent="0.25">
      <c r="A54" s="36"/>
    </row>
    <row r="55" spans="1:4" x14ac:dyDescent="0.25">
      <c r="A55" s="97"/>
    </row>
    <row r="56" spans="1:4" x14ac:dyDescent="0.25">
      <c r="A56" s="32"/>
    </row>
    <row r="57" spans="1:4" x14ac:dyDescent="0.25">
      <c r="A57" s="35"/>
    </row>
    <row r="58" spans="1:4" x14ac:dyDescent="0.25">
      <c r="A58" s="322"/>
      <c r="B58" s="323"/>
      <c r="C58" s="323"/>
      <c r="D58" s="323"/>
    </row>
    <row r="59" spans="1:4" x14ac:dyDescent="0.25">
      <c r="A59" s="36"/>
    </row>
    <row r="60" spans="1:4" x14ac:dyDescent="0.25">
      <c r="A60" s="34"/>
    </row>
  </sheetData>
  <sheetProtection algorithmName="SHA-512" hashValue="hZwLd3NvUHl6ZiEb5BQzNKajcF2KAFoLYLtgUgYX8PkZq4p60v7zu3dy3BoeLtjvMFI0YZpvQTIGFlDM//IGNw==" saltValue="sIwYjMNESy1qhMWih+1jiQ==" spinCount="100000" sheet="1" objects="1" scenarios="1" formatCells="0" formatColumns="0" formatRows="0" insertColumns="0" insertRows="0" insertHyperlinks="0" deleteColumns="0" deleteRows="0"/>
  <mergeCells count="34">
    <mergeCell ref="A49:D49"/>
    <mergeCell ref="A50:D50"/>
    <mergeCell ref="A51:D51"/>
    <mergeCell ref="A52:D52"/>
    <mergeCell ref="A58:D58"/>
    <mergeCell ref="A3:B3"/>
    <mergeCell ref="A4:C4"/>
    <mergeCell ref="A5:D5"/>
    <mergeCell ref="E34:E40"/>
    <mergeCell ref="D34:D40"/>
    <mergeCell ref="C34:C40"/>
    <mergeCell ref="B7:B18"/>
    <mergeCell ref="D7:D18"/>
    <mergeCell ref="C7:C18"/>
    <mergeCell ref="B34:B40"/>
    <mergeCell ref="D21:D22"/>
    <mergeCell ref="B19:B20"/>
    <mergeCell ref="C21:C22"/>
    <mergeCell ref="B23:B24"/>
    <mergeCell ref="C19:C20"/>
    <mergeCell ref="E19:E20"/>
    <mergeCell ref="D19:D20"/>
    <mergeCell ref="E7:E18"/>
    <mergeCell ref="B21:B22"/>
    <mergeCell ref="D23:D24"/>
    <mergeCell ref="E23:E24"/>
    <mergeCell ref="C23:C24"/>
    <mergeCell ref="E21:E22"/>
    <mergeCell ref="A47:D47"/>
    <mergeCell ref="B26:B32"/>
    <mergeCell ref="C26:C32"/>
    <mergeCell ref="D26:D32"/>
    <mergeCell ref="E26:E32"/>
    <mergeCell ref="B42:E42"/>
  </mergeCells>
  <pageMargins left="0.7" right="0.7" top="0.75" bottom="0.75" header="0.3" footer="0.3"/>
  <pageSetup paperSize="5" scale="53" orientation="landscape"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Sommaire des prix</vt:lpstr>
      <vt:lpstr>Tableau 1 Transitions</vt:lpstr>
      <vt:lpstr>Tabl. 2 Fonct. et l'entre.</vt:lpstr>
      <vt:lpstr>Tableau 3 Services Transitoire</vt:lpstr>
      <vt:lpstr>Tabl.4  Services d'alimentation</vt:lpstr>
      <vt:lpstr>Table 5 Autorization de taches </vt:lpstr>
      <vt:lpstr>Tableau 6 Taux divers</vt:lpstr>
      <vt:lpstr>Tableau 7 SCNG</vt:lpstr>
      <vt:lpstr>Tableau 8 Ops Imm</vt:lpstr>
      <vt:lpstr>'Sommaire des prix'!_Toc3454058</vt:lpstr>
      <vt:lpstr>'Sommaire des prix'!_Toc8293400</vt:lpstr>
      <vt:lpstr>'Tableau 1 Transitions'!_Toc8293401</vt:lpstr>
      <vt:lpstr>'Tableau 3 Services Transitoire'!_Toc8293402</vt:lpstr>
      <vt:lpstr>'Tabl.4  Services d''alimentation'!_Toc8293403</vt:lpstr>
      <vt:lpstr>'Table 5 Autorization de taches '!_Toc8293404</vt:lpstr>
      <vt:lpstr>'Tableau 6 Taux divers'!_Toc8293405</vt:lpstr>
      <vt:lpstr>'Tabl. 2 Fonct. et l''entre.'!Print_Area</vt:lpstr>
      <vt:lpstr>'Tableau 1 Transitions'!Print_Area</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Lalonde</dc:creator>
  <cp:lastModifiedBy>Yves Henry</cp:lastModifiedBy>
  <cp:lastPrinted>2020-04-17T20:31:21Z</cp:lastPrinted>
  <dcterms:created xsi:type="dcterms:W3CDTF">2019-11-22T12:36:15Z</dcterms:created>
  <dcterms:modified xsi:type="dcterms:W3CDTF">2020-04-20T15:52:18Z</dcterms:modified>
</cp:coreProperties>
</file>