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GOOSE  BAY\RFP\AS POSTED\"/>
    </mc:Choice>
  </mc:AlternateContent>
  <bookViews>
    <workbookView xWindow="0" yWindow="0" windowWidth="21570" windowHeight="8160" tabRatio="852" firstSheet="3" activeTab="7"/>
  </bookViews>
  <sheets>
    <sheet name="Price Summary" sheetId="1" r:id="rId1"/>
    <sheet name="Table 1 Phase-in _ Phase-out " sheetId="2" r:id="rId2"/>
    <sheet name="Table 2 Operations and Maint." sheetId="9" r:id="rId3"/>
    <sheet name="Table 3 Transient Servicing" sheetId="3" r:id="rId4"/>
    <sheet name="Table 4  Food Services" sheetId="4" r:id="rId5"/>
    <sheet name="Table 5 Task Authorization Rate" sheetId="5" r:id="rId6"/>
    <sheet name="Table 6 Miscellaneous Rates" sheetId="6" r:id="rId7"/>
    <sheet name="Table 7 SNIC" sheetId="11" r:id="rId8"/>
    <sheet name="TABLE 8 RPOps cost plus" sheetId="8" r:id="rId9"/>
  </sheets>
  <definedNames>
    <definedName name="_Toc3454058" localSheetId="0">'Price Summary'!$A$4</definedName>
    <definedName name="_Toc68748271" localSheetId="8">'TABLE 8 RPOps cost plus'!#REF!</definedName>
    <definedName name="_Toc68748272" localSheetId="8">'TABLE 8 RPOps cost plus'!#REF!</definedName>
    <definedName name="_Toc71354887" localSheetId="8">'TABLE 8 RPOps cost plus'!#REF!</definedName>
    <definedName name="_Toc8293400" localSheetId="0">'Price Summary'!$A$7</definedName>
    <definedName name="_Toc8293401" localSheetId="1">'Table 1 Phase-in _ Phase-out '!$A$1</definedName>
    <definedName name="_Toc8293402" localSheetId="3">'Table 3 Transient Servicing'!$A$1</definedName>
    <definedName name="_Toc8293403" localSheetId="4">'Table 4  Food Services'!$A$1</definedName>
    <definedName name="_Toc8293404" localSheetId="5">'Table 5 Task Authorization Rate'!$A$1</definedName>
    <definedName name="_Toc8293405" localSheetId="6">'Table 6 Miscellaneous Rates'!$A$1</definedName>
    <definedName name="_xlnm.Print_Area" localSheetId="1">'Table 1 Phase-in _ Phase-out '!$A$1:$O$19</definedName>
    <definedName name="_xlnm.Print_Area" localSheetId="2">'Table 2 Operations and Maint.'!$A$1:$S$23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8" i="8" l="1"/>
  <c r="C45" i="8" l="1"/>
  <c r="D7" i="5" l="1"/>
  <c r="B13" i="1"/>
  <c r="C47" i="8" l="1"/>
  <c r="D39" i="5" l="1"/>
  <c r="C24" i="5"/>
  <c r="C25" i="5"/>
  <c r="D25" i="5" s="1"/>
  <c r="C26" i="5"/>
  <c r="D26" i="5" s="1"/>
  <c r="C27" i="5"/>
  <c r="D27" i="5" s="1"/>
  <c r="C28" i="5"/>
  <c r="D28" i="5" s="1"/>
  <c r="C29" i="5"/>
  <c r="D29" i="5" s="1"/>
  <c r="C30" i="5"/>
  <c r="D30" i="5" s="1"/>
  <c r="C31" i="5"/>
  <c r="D31" i="5" s="1"/>
  <c r="C32" i="5"/>
  <c r="D32" i="5" s="1"/>
  <c r="C33" i="5"/>
  <c r="D33" i="5" s="1"/>
  <c r="C34" i="5"/>
  <c r="D34" i="5" s="1"/>
  <c r="C35" i="5"/>
  <c r="D35" i="5" s="1"/>
  <c r="C36" i="5"/>
  <c r="D36" i="5" s="1"/>
  <c r="C37" i="5"/>
  <c r="D37" i="5" s="1"/>
  <c r="C23" i="5"/>
  <c r="D23" i="5" s="1"/>
  <c r="D24" i="5"/>
  <c r="D21" i="5"/>
  <c r="D20" i="5"/>
  <c r="D19" i="5"/>
  <c r="D18" i="5"/>
  <c r="D17" i="5"/>
  <c r="D16" i="5"/>
  <c r="D15" i="5"/>
  <c r="D14" i="5"/>
  <c r="D13" i="5"/>
  <c r="D12" i="5"/>
  <c r="D11" i="5"/>
  <c r="D10" i="5"/>
  <c r="D9" i="5"/>
  <c r="D8" i="5"/>
  <c r="D35" i="4"/>
  <c r="D34" i="4"/>
  <c r="D33" i="4"/>
  <c r="D32" i="4"/>
  <c r="D30" i="4"/>
  <c r="D29" i="4"/>
  <c r="D28" i="4"/>
  <c r="D27" i="4"/>
  <c r="D25" i="4"/>
  <c r="D24" i="4"/>
  <c r="D23" i="4"/>
  <c r="D22" i="4"/>
  <c r="D20" i="4"/>
  <c r="D19" i="4"/>
  <c r="D18" i="4"/>
  <c r="D17" i="4"/>
  <c r="D15" i="4"/>
  <c r="D14" i="4"/>
  <c r="D13" i="4"/>
  <c r="D11" i="4"/>
  <c r="D10" i="4"/>
  <c r="D9" i="4"/>
  <c r="D8" i="4"/>
  <c r="D7" i="4"/>
  <c r="E46" i="8"/>
  <c r="D36" i="4" l="1"/>
  <c r="D40" i="5"/>
  <c r="B14" i="1" s="1"/>
  <c r="C13" i="1" l="1"/>
  <c r="E47" i="8"/>
  <c r="C43" i="8"/>
  <c r="E43" i="8" s="1"/>
  <c r="C25" i="8"/>
  <c r="E25" i="8" s="1"/>
  <c r="C23" i="8"/>
  <c r="E23" i="8" s="1"/>
  <c r="E45" i="8"/>
  <c r="E21" i="8" l="1"/>
  <c r="D7" i="11" l="1"/>
  <c r="D6" i="11"/>
  <c r="D8" i="11" l="1"/>
  <c r="B16" i="1" s="1"/>
  <c r="C16" i="1" s="1"/>
  <c r="E36" i="8"/>
  <c r="E35" i="8"/>
  <c r="E27" i="8"/>
  <c r="D12" i="9" l="1"/>
  <c r="D7" i="9"/>
  <c r="D8" i="9"/>
  <c r="D9" i="9"/>
  <c r="D10" i="9"/>
  <c r="D11" i="9"/>
  <c r="D13" i="9"/>
  <c r="D14" i="9"/>
  <c r="D15" i="9"/>
  <c r="D16" i="9"/>
  <c r="D6" i="9"/>
  <c r="J10" i="2"/>
  <c r="B10" i="1" l="1"/>
  <c r="C10" i="1" s="1"/>
  <c r="D17" i="9"/>
  <c r="B11" i="1" s="1"/>
  <c r="C11" i="1" s="1"/>
  <c r="E9" i="8" l="1"/>
  <c r="E49" i="8" s="1"/>
  <c r="B17" i="1" l="1"/>
  <c r="C17" i="1" s="1"/>
  <c r="E18" i="6" l="1"/>
  <c r="E16" i="6"/>
  <c r="E14" i="6"/>
  <c r="E12" i="6"/>
  <c r="E11" i="6"/>
  <c r="E9" i="6"/>
  <c r="E8" i="6"/>
  <c r="D73" i="3"/>
  <c r="D72" i="3"/>
  <c r="D71" i="3"/>
  <c r="D70" i="3"/>
  <c r="D69" i="3"/>
  <c r="D68" i="3"/>
  <c r="D67" i="3"/>
  <c r="D66" i="3"/>
  <c r="D65" i="3"/>
  <c r="D64" i="3"/>
  <c r="D63" i="3"/>
  <c r="D62" i="3"/>
  <c r="D61" i="3"/>
  <c r="D60" i="3"/>
  <c r="D59" i="3"/>
  <c r="D58" i="3"/>
  <c r="D57" i="3"/>
  <c r="D56" i="3"/>
  <c r="D55" i="3"/>
  <c r="D54" i="3"/>
  <c r="D53" i="3"/>
  <c r="D52" i="3"/>
  <c r="D51" i="3"/>
  <c r="D50" i="3"/>
  <c r="D49" i="3"/>
  <c r="D48" i="3"/>
  <c r="D47" i="3"/>
  <c r="D46" i="3"/>
  <c r="D45" i="3"/>
  <c r="D44" i="3"/>
  <c r="D43" i="3"/>
  <c r="D42" i="3"/>
  <c r="D41" i="3"/>
  <c r="D39" i="3"/>
  <c r="D38" i="3"/>
  <c r="D37" i="3"/>
  <c r="D36" i="3"/>
  <c r="D34" i="3"/>
  <c r="D33" i="3"/>
  <c r="D32" i="3"/>
  <c r="D31" i="3"/>
  <c r="D29" i="3"/>
  <c r="D28" i="3"/>
  <c r="D27" i="3"/>
  <c r="D26" i="3"/>
  <c r="D24" i="3"/>
  <c r="D23" i="3"/>
  <c r="D22" i="3"/>
  <c r="D21" i="3"/>
  <c r="D19" i="3"/>
  <c r="D18" i="3"/>
  <c r="D17" i="3"/>
  <c r="D16" i="3"/>
  <c r="D14" i="3"/>
  <c r="D13" i="3"/>
  <c r="D11" i="3"/>
  <c r="D10" i="3"/>
  <c r="D9" i="3"/>
  <c r="D8" i="3"/>
  <c r="E20" i="6" l="1"/>
  <c r="B15" i="1" s="1"/>
  <c r="C15" i="1" s="1"/>
  <c r="C14" i="1"/>
  <c r="D74" i="3"/>
  <c r="B12" i="1" s="1"/>
  <c r="B18" i="1" l="1"/>
  <c r="C18" i="1" s="1"/>
  <c r="C12" i="1"/>
  <c r="C20" i="1" l="1"/>
  <c r="B20" i="1"/>
</calcChain>
</file>

<file path=xl/comments1.xml><?xml version="1.0" encoding="utf-8"?>
<comments xmlns="http://schemas.openxmlformats.org/spreadsheetml/2006/main">
  <authors>
    <author>Yves Henry</author>
  </authors>
  <commentList>
    <comment ref="C12" authorId="0" shapeId="0">
      <text>
        <r>
          <rPr>
            <b/>
            <sz val="9"/>
            <color indexed="81"/>
            <rFont val="Tahoma"/>
            <family val="2"/>
          </rPr>
          <t>Yves Henry:</t>
        </r>
        <r>
          <rPr>
            <sz val="9"/>
            <color indexed="81"/>
            <rFont val="Tahoma"/>
            <family val="2"/>
          </rPr>
          <t xml:space="preserve">
Bid price for this item is to be entered in Sheet "Table 7 SNIC"</t>
        </r>
      </text>
    </comment>
  </commentList>
</comments>
</file>

<file path=xl/sharedStrings.xml><?xml version="1.0" encoding="utf-8"?>
<sst xmlns="http://schemas.openxmlformats.org/spreadsheetml/2006/main" count="313" uniqueCount="241">
  <si>
    <t>Summary</t>
  </si>
  <si>
    <t>TOTAL</t>
  </si>
  <si>
    <t>ANNEX I FINANCIAL EVALUATION</t>
  </si>
  <si>
    <t xml:space="preserve">Price Proposals are not to include Applicable Taxes. </t>
  </si>
  <si>
    <t>Any errors in the addition or multiplication of the amounts in the Price Proposal Form will be corrected by Canada to obtain the Total Evaluated Fee. In the case of error in the extension or addition of unit prices, the unit price will govern.</t>
  </si>
  <si>
    <t>Bidders are only to input data into the blue cells</t>
  </si>
  <si>
    <t xml:space="preserve">If the Phase In or Phase Out period for a SOW Section is less than a month for any month, the price input must reflect the price for that period within that month only. </t>
  </si>
  <si>
    <t>Phase Out</t>
  </si>
  <si>
    <t>See Note</t>
  </si>
  <si>
    <t>SOW Section #</t>
  </si>
  <si>
    <t>Description</t>
  </si>
  <si>
    <t>Phase In Month 1</t>
  </si>
  <si>
    <t>Phase In Month 2</t>
  </si>
  <si>
    <t>Phase In Month 3</t>
  </si>
  <si>
    <t>Phase In Month 5</t>
  </si>
  <si>
    <t>Phase In Month 6</t>
  </si>
  <si>
    <t>1.1.8</t>
  </si>
  <si>
    <t>Management and Administration Services</t>
  </si>
  <si>
    <t>Supply / Material Processing</t>
  </si>
  <si>
    <t>Transportation Support</t>
  </si>
  <si>
    <t>Food Services</t>
  </si>
  <si>
    <t>Accommodation Services</t>
  </si>
  <si>
    <t>Telecommunications and Information Systems (TIS) Support</t>
  </si>
  <si>
    <t>Operations Support</t>
  </si>
  <si>
    <t>Airfield Communications, Radars and Navigational Aids (NAVAIDS)</t>
  </si>
  <si>
    <t>Emergency Services</t>
  </si>
  <si>
    <t>Security Services</t>
  </si>
  <si>
    <t xml:space="preserve"> * The levels of effort shown here are for bidding purposes only </t>
  </si>
  <si>
    <t>Basic Services</t>
  </si>
  <si>
    <t>Fighter type aircraft</t>
  </si>
  <si>
    <t>Military Transport type aircraft</t>
  </si>
  <si>
    <t>Helicopters</t>
  </si>
  <si>
    <t>Civilian Pattern aircraft</t>
  </si>
  <si>
    <t>Special Services # 1</t>
  </si>
  <si>
    <t>Type 1 (short-term) De-icing Fluid, per litre applied</t>
  </si>
  <si>
    <t>Type 4 (long-term) De-icing Fluid, per litre applied</t>
  </si>
  <si>
    <t>Special Services # 2</t>
  </si>
  <si>
    <t xml:space="preserve">Special Services # 3 - International </t>
  </si>
  <si>
    <t xml:space="preserve">Special Services # 3 - National </t>
  </si>
  <si>
    <t>Special Services # 4</t>
  </si>
  <si>
    <t>Special Services # 5</t>
  </si>
  <si>
    <t>Unspecified Services</t>
  </si>
  <si>
    <t>Air stairs (up to 747) - position (per hour)</t>
  </si>
  <si>
    <t>Lower compartment loader - position and operate (per hour)</t>
  </si>
  <si>
    <t>Air conditioning unit - position and operate (per hour)</t>
  </si>
  <si>
    <t>Baggage tug and carts with operator (per hour)</t>
  </si>
  <si>
    <t>Baggage tug and carts without operator (per hour)</t>
  </si>
  <si>
    <t>Cargo dollies (per hour)</t>
  </si>
  <si>
    <t>Belt loaders - position and operate (per hour)</t>
  </si>
  <si>
    <t>Lighting carts - position and operate (per hour)</t>
  </si>
  <si>
    <t>Tow tractor without operator (per hour)</t>
  </si>
  <si>
    <t>B-4 stands (per occurrence)</t>
  </si>
  <si>
    <t>Clean passenger section - Military Transport type aircraft</t>
  </si>
  <si>
    <t>Clean passenger section - Helicopters</t>
  </si>
  <si>
    <t>Clean passenger section - Civilian Pattern aircraft</t>
  </si>
  <si>
    <t>Transit cabin cleaning  - Fighter Type aircraft</t>
  </si>
  <si>
    <t>Transit cabin cleaning  - Military Transport type aircraft</t>
  </si>
  <si>
    <t>Transit cabin cleaning  - Helicopters</t>
  </si>
  <si>
    <t>Transit cabin cleaning  - Civilian Pattern aircraft</t>
  </si>
  <si>
    <t>Heater coldbuster - position and operate (per occurrence)</t>
  </si>
  <si>
    <t>Heater Herman Nelson - position and operate (per occurrence)</t>
  </si>
  <si>
    <t>Catering truck (747 capable) with operator (per occurrence)</t>
  </si>
  <si>
    <t>Crew transportation (1.t) (per occurrence)</t>
  </si>
  <si>
    <t>Into-plane servicing of oil, ADI, oxygen, nitrogen, LOX, and other liquid/gas (per occurrence)</t>
  </si>
  <si>
    <t>Provide fire bottle - position by aircraft (per occurrence)</t>
  </si>
  <si>
    <t>Additional manpower - Ramp attendants (per hour)</t>
  </si>
  <si>
    <t>Additional manpower - Supervisor (per hour)</t>
  </si>
  <si>
    <t>Forklift with operator (per hour)</t>
  </si>
  <si>
    <t>Forklift without operator (per hour)</t>
  </si>
  <si>
    <t>K-loader with operator (per hour)</t>
  </si>
  <si>
    <t>* The levels of effort shown here are for  bidding purposes only</t>
  </si>
  <si>
    <t>Breakfast</t>
  </si>
  <si>
    <t>Lunch</t>
  </si>
  <si>
    <t>Dinner</t>
  </si>
  <si>
    <t>Box Lunches</t>
  </si>
  <si>
    <t>In-flight Meals</t>
  </si>
  <si>
    <t>Beverages (coffee, tea, juice or soft drinks)</t>
  </si>
  <si>
    <t>Beverages and light snack (muffins, cookies, pastries, etc.)</t>
  </si>
  <si>
    <t xml:space="preserve">Junior Clerical </t>
  </si>
  <si>
    <t xml:space="preserve">Junior Professional </t>
  </si>
  <si>
    <t xml:space="preserve">Junior Skilled </t>
  </si>
  <si>
    <t>Junior Technical</t>
  </si>
  <si>
    <t xml:space="preserve">Junior Unskilled </t>
  </si>
  <si>
    <t xml:space="preserve">Intermediate Clerical </t>
  </si>
  <si>
    <t xml:space="preserve">Intermediate Professional </t>
  </si>
  <si>
    <t xml:space="preserve">Intermediate Skilled </t>
  </si>
  <si>
    <t>Intermediate Technical</t>
  </si>
  <si>
    <t xml:space="preserve">Intermediate Unskilled </t>
  </si>
  <si>
    <t xml:space="preserve">Senior Clerical </t>
  </si>
  <si>
    <t xml:space="preserve">Senior Professional </t>
  </si>
  <si>
    <t xml:space="preserve">Senior Skilled </t>
  </si>
  <si>
    <t>Senior Technical</t>
  </si>
  <si>
    <t xml:space="preserve">Senior Unskilled </t>
  </si>
  <si>
    <t>3.2.8.1.5</t>
  </si>
  <si>
    <t>Sunday Flying:  firm, all-inclusive unit prices per 4 hour occurrence</t>
  </si>
  <si>
    <t xml:space="preserve">Sunday flying activity beyond the 4 hour minimum period  firm hourly rate </t>
  </si>
  <si>
    <t>2.2.8.1.3</t>
  </si>
  <si>
    <t>After Hours Shuttle Service - firm, all-inclusive, hourly rate</t>
  </si>
  <si>
    <t>2.2.8.2.1</t>
  </si>
  <si>
    <t>Vehicle and equipment servicing and maintenance for DND and its customers for vehicles and equipment not listed in SOW Tables 10-2 and 10-3, firm, all-inclusive hourly rate</t>
  </si>
  <si>
    <t>3.6.1.1</t>
  </si>
  <si>
    <t>Specific Site Security Services, firm, all-inclusive, hourly rate</t>
  </si>
  <si>
    <t>Janitorial Services not listed in SOW Table 13-1, firm, all-inclusive, hourly rate</t>
  </si>
  <si>
    <t>Extended Hangar Operation  firm, all-inclusive, hourly unit price</t>
  </si>
  <si>
    <t>Basis of Payment (Bid Fee/Price)</t>
  </si>
  <si>
    <t>4.2.3 Measure Real Property Performance</t>
  </si>
  <si>
    <t>Cost plus Fee 1</t>
  </si>
  <si>
    <t>4.2.4 Manage Real Property Stakeholder Relationships</t>
  </si>
  <si>
    <t>4.2.5 Provide Real Property Planning Services</t>
  </si>
  <si>
    <t>4.2.6 Manage Real Property Incidents</t>
  </si>
  <si>
    <t>4.2.7 Ensure Health and Safety in Real Property</t>
  </si>
  <si>
    <t>4.2.8 Respond to Real Property Service Calls</t>
  </si>
  <si>
    <t>4.2.9 Apply the Sustainability Program</t>
  </si>
  <si>
    <t>4.2.10  Abide by Federal Heritage Conservation Requirements</t>
  </si>
  <si>
    <t>4.2.11  Provide Building Performance Reviews</t>
  </si>
  <si>
    <t>4.2.12  Maintain Real Property Inventory</t>
  </si>
  <si>
    <t>4.2.13  Manage Real Property Information, Report and Keep Records</t>
  </si>
  <si>
    <t>4.2.14  Comply with Business Administration Requirements</t>
  </si>
  <si>
    <t>4.2.17  Provide Maintenance Management Services</t>
  </si>
  <si>
    <t>4.2.18  Provide Commissioning Oversight Services</t>
  </si>
  <si>
    <t>4.2.19  Manage Projects</t>
  </si>
  <si>
    <t>4.3  Provide Facilities Maintenance Services</t>
  </si>
  <si>
    <t>4.3.1 General</t>
  </si>
  <si>
    <t>4.3.2 Coordinate Overall Facilities Maintenance Services</t>
  </si>
  <si>
    <t>4.3.3 Operate Building Systems and Equipment</t>
  </si>
  <si>
    <t>4.3.4 Provide Common Services</t>
  </si>
  <si>
    <t>4.3.5 Provide Hangar Management</t>
  </si>
  <si>
    <t>4.3.7 Provide Environmental Management Services</t>
  </si>
  <si>
    <t>4.3.8 Provide Hazardous Material Management Services</t>
  </si>
  <si>
    <t>4.3.9 Manage Energy and Utilities</t>
  </si>
  <si>
    <t>4.3.10 Provide Grounds Upkeep and Landscaping Services</t>
  </si>
  <si>
    <t>4.3.11 Provide Range and Training Area (RTA) Services</t>
  </si>
  <si>
    <t>4.3.12 Maintain and Repair Security and Access Control Systems</t>
  </si>
  <si>
    <t>4.3.13 Provide Other Building Services</t>
  </si>
  <si>
    <t>4.4.2 Perform Additional Work and Meet Applicable Service Requirements</t>
  </si>
  <si>
    <t>4.4.4 Provide Other Optional Services</t>
  </si>
  <si>
    <t>N/A</t>
  </si>
  <si>
    <t>TOTAL EVALUATION COST FOR ANNEX A-4</t>
  </si>
  <si>
    <t>Phase In</t>
  </si>
  <si>
    <t>Level of Effort *</t>
  </si>
  <si>
    <t>Year 1 Hourly Rates</t>
  </si>
  <si>
    <t>Estimated Occurences*</t>
  </si>
  <si>
    <t>Level of Effort (Estimated Quantities)</t>
  </si>
  <si>
    <t>Supper</t>
  </si>
  <si>
    <t>SOW Section</t>
  </si>
  <si>
    <t xml:space="preserve">Contract Year 1 </t>
  </si>
  <si>
    <t xml:space="preserve">Bidders are to input data into the blue cells only </t>
  </si>
  <si>
    <r>
      <t>Table 1: Phase in / Phase Out (</t>
    </r>
    <r>
      <rPr>
        <sz val="12"/>
        <color rgb="FF000000"/>
        <rFont val="Arial"/>
        <family val="2"/>
      </rPr>
      <t>Firm Fixed Price)</t>
    </r>
  </si>
  <si>
    <t>Table 2: Operations and Maintenance</t>
  </si>
  <si>
    <t>Table 4:  Food Services</t>
  </si>
  <si>
    <t>Table 5:  Task Authorization Rate</t>
  </si>
  <si>
    <t>Table 6:  Miscellaneous Rates</t>
  </si>
  <si>
    <t xml:space="preserve">Table 1:  Phase In / Phase Out </t>
  </si>
  <si>
    <r>
      <t>Performance Incentive Fees</t>
    </r>
    <r>
      <rPr>
        <vertAlign val="superscript"/>
        <sz val="10"/>
        <rFont val="Arial"/>
        <family val="2"/>
      </rPr>
      <t>1</t>
    </r>
  </si>
  <si>
    <t>Bidders are to input data into the blue cells only</t>
  </si>
  <si>
    <t>Table 4: Food Services  (Firm Unit Rates)</t>
  </si>
  <si>
    <t>Table 5: Task Authorization Rate (Firm Hourly Rate)</t>
  </si>
  <si>
    <r>
      <t>Table 6: Miscellaneous Rates</t>
    </r>
    <r>
      <rPr>
        <sz val="12"/>
        <color rgb="FF000000"/>
        <rFont val="Arial"/>
        <family val="2"/>
      </rPr>
      <t xml:space="preserve"> (Firm Hourly Rate)</t>
    </r>
  </si>
  <si>
    <r>
      <rPr>
        <b/>
        <sz val="12"/>
        <color theme="1"/>
        <rFont val="Arial"/>
        <family val="2"/>
      </rPr>
      <t>TABLE 8:  Engineering (RPOps)</t>
    </r>
    <r>
      <rPr>
        <sz val="12"/>
        <color theme="1"/>
        <rFont val="Arial"/>
        <family val="2"/>
      </rPr>
      <t xml:space="preserve"> (ANNEX A4 of SOW)</t>
    </r>
  </si>
  <si>
    <t>1.2 / 1.3</t>
  </si>
  <si>
    <t>Phase In 
Month 4</t>
  </si>
  <si>
    <t>Transition Phase-In - Transition Phase-Out</t>
  </si>
  <si>
    <r>
      <t>Note: For Transition Phase-Out, Bidders are to e</t>
    </r>
    <r>
      <rPr>
        <b/>
        <sz val="12"/>
        <rFont val="Arial"/>
        <family val="2"/>
      </rPr>
      <t>nter 2020</t>
    </r>
    <r>
      <rPr>
        <b/>
        <sz val="12"/>
        <color rgb="FFFF0000"/>
        <rFont val="Arial"/>
        <family val="2"/>
      </rPr>
      <t xml:space="preserve"> </t>
    </r>
    <r>
      <rPr>
        <b/>
        <sz val="12"/>
        <color theme="1"/>
        <rFont val="Arial"/>
        <family val="2"/>
      </rPr>
      <t>prices; actual payable will be calculated using CPI to cover the inflation.</t>
    </r>
  </si>
  <si>
    <t xml:space="preserve">Firm Fixed Yearly Price: </t>
  </si>
  <si>
    <t xml:space="preserve"> Cost plus Fee 2</t>
  </si>
  <si>
    <t>SOW line item</t>
  </si>
  <si>
    <t>SNIC General Requirements (From table 7 SNIC)</t>
  </si>
  <si>
    <t>4.3.6 Provide Maintenance Services (Excluding Minor Works Program)</t>
  </si>
  <si>
    <t xml:space="preserve">4.2.5.3.2  Minor Works Program </t>
  </si>
  <si>
    <t>Firm Fixed Yearly Price</t>
  </si>
  <si>
    <t>SOW Section A4</t>
  </si>
  <si>
    <t>The description and levels of effort shown here are for  bidding purposes only</t>
  </si>
  <si>
    <r>
      <t xml:space="preserve">Table 2: Operations and Maintenance </t>
    </r>
    <r>
      <rPr>
        <sz val="11"/>
        <color theme="1"/>
        <rFont val="Arial"/>
        <family val="2"/>
      </rPr>
      <t>(Annex A1 to Annex A3) (Firm Fixed all inclusive Annual Price)</t>
    </r>
  </si>
  <si>
    <t>Table 3:  Transient Servicing</t>
  </si>
  <si>
    <t>Table 7: SNIC</t>
  </si>
  <si>
    <t>Table 8: Engineering (RPOps)</t>
  </si>
  <si>
    <t>Table 3: Transient Servicing - Firm Fixed Unit Rates</t>
  </si>
  <si>
    <t>Description (as described in the SOW)</t>
  </si>
  <si>
    <t xml:space="preserve">Year 1
 Unit Rates             </t>
  </si>
  <si>
    <r>
      <t xml:space="preserve">Phase Out
</t>
    </r>
    <r>
      <rPr>
        <b/>
        <sz val="9"/>
        <rFont val="Times New Roman"/>
        <family val="1"/>
      </rPr>
      <t>6 Months</t>
    </r>
  </si>
  <si>
    <t>4.2.15  Provide Engineering Services *</t>
  </si>
  <si>
    <t>Cost plus Fee 2</t>
  </si>
  <si>
    <t>Cost plus Fee 3</t>
  </si>
  <si>
    <t>Estimated Labour Hours/level of effort *</t>
  </si>
  <si>
    <t>SNIC Total</t>
  </si>
  <si>
    <t>Miscellaneous Rates TOTAL</t>
  </si>
  <si>
    <t>Transient Servicing TOTAL</t>
  </si>
  <si>
    <t xml:space="preserve">Operations and Maintenance  TOTAL </t>
  </si>
  <si>
    <r>
      <rPr>
        <b/>
        <i/>
        <sz val="10"/>
        <color theme="1"/>
        <rFont val="Arial"/>
        <family val="2"/>
      </rPr>
      <t>Note 2:</t>
    </r>
    <r>
      <rPr>
        <i/>
        <sz val="10"/>
        <color theme="1"/>
        <rFont val="Arial"/>
        <family val="2"/>
      </rPr>
      <t xml:space="preserve"> The levels of effort outlined in this document are for bid evaluation purposes only .</t>
    </r>
  </si>
  <si>
    <r>
      <t>Evaluation Bid Fe</t>
    </r>
    <r>
      <rPr>
        <b/>
        <sz val="12"/>
        <rFont val="Arial"/>
        <family val="2"/>
      </rPr>
      <t>e/Price</t>
    </r>
    <r>
      <rPr>
        <b/>
        <sz val="12"/>
        <color theme="1"/>
        <rFont val="Arial"/>
        <family val="2"/>
      </rPr>
      <t xml:space="preserve"> </t>
    </r>
  </si>
  <si>
    <t xml:space="preserve">Level of Effort (Estimated Spend) </t>
  </si>
  <si>
    <t xml:space="preserve">4.2.16  Perform Drafting Room Functions* </t>
  </si>
  <si>
    <t>4.2.15  Provide Engineering Services *Exceeding defined level of effort</t>
  </si>
  <si>
    <t>4.2.16  Perform Drafting Room Functions *Exceeding defined level of effort</t>
  </si>
  <si>
    <t xml:space="preserve">Firm Fixed Yearly Price </t>
  </si>
  <si>
    <t>c)  Category III Projects − other projects, which do not include construction</t>
  </si>
  <si>
    <t>a)  Category I Projects − projects between $7,500 and $49,999 **</t>
  </si>
  <si>
    <t>b)  Category II Projects − projects greater than $50,000 ***</t>
  </si>
  <si>
    <t>Subcontractor</t>
  </si>
  <si>
    <t>Year 1  Hourly Rates</t>
  </si>
  <si>
    <t>Overtime Rates are for evaluation purposes only. No entry required **</t>
  </si>
  <si>
    <r>
      <rPr>
        <b/>
        <sz val="16"/>
        <color theme="1"/>
        <rFont val="Times New Roman"/>
        <family val="1"/>
      </rPr>
      <t>**</t>
    </r>
    <r>
      <rPr>
        <sz val="16"/>
        <color theme="1"/>
        <rFont val="Times New Roman"/>
        <family val="1"/>
      </rPr>
      <t xml:space="preserve"> </t>
    </r>
    <r>
      <rPr>
        <sz val="12"/>
        <color theme="1"/>
        <rFont val="Times New Roman"/>
        <family val="1"/>
      </rPr>
      <t>Actual overtime premiums will be negotiated with the contractor for pre-approval based on actual premiums paid out to employees.</t>
    </r>
  </si>
  <si>
    <r>
      <rPr>
        <b/>
        <sz val="16"/>
        <color rgb="FFFF0000"/>
        <rFont val="Times New Roman"/>
        <family val="1"/>
      </rPr>
      <t>*</t>
    </r>
    <r>
      <rPr>
        <sz val="16"/>
        <color rgb="FFFF0000"/>
        <rFont val="Times New Roman"/>
        <family val="1"/>
      </rPr>
      <t xml:space="preserve"> </t>
    </r>
    <r>
      <rPr>
        <sz val="12"/>
        <color rgb="FFFF0000"/>
        <rFont val="Times New Roman"/>
        <family val="1"/>
      </rPr>
      <t>percentage markup cannot exceed 25%</t>
    </r>
  </si>
  <si>
    <t>*** Task Authorization Rates TOTAL</t>
  </si>
  <si>
    <r>
      <rPr>
        <b/>
        <sz val="10"/>
        <color rgb="FF000000"/>
        <rFont val="Times New Roman"/>
        <family val="1"/>
      </rPr>
      <t xml:space="preserve">SNIC above 400cm </t>
    </r>
    <r>
      <rPr>
        <sz val="10"/>
        <color rgb="FF000000"/>
        <rFont val="Times New Roman"/>
        <family val="1"/>
      </rPr>
      <t>(</t>
    </r>
    <r>
      <rPr>
        <b/>
        <sz val="10"/>
        <color rgb="FF000000"/>
        <rFont val="Times New Roman"/>
        <family val="1"/>
      </rPr>
      <t>Per centimer Rate</t>
    </r>
    <r>
      <rPr>
        <sz val="10"/>
        <color rgb="FF000000"/>
        <rFont val="Times New Roman"/>
        <family val="1"/>
      </rPr>
      <t>). Estimated Quantity for evaluation purposed = 100 cm</t>
    </r>
  </si>
  <si>
    <t>4.4.3 Provide Optional Project Delivery Services:****</t>
  </si>
  <si>
    <r>
      <rPr>
        <sz val="14"/>
        <color theme="1"/>
        <rFont val="Calibri"/>
        <family val="2"/>
        <scheme val="minor"/>
      </rPr>
      <t>The year 1 bid price for tables 2, 3, 4, 5, 6, 7, 8 will be multiplied by 20 for evaluation purpposes only. The total of tables 2 to 8 will then be added to the to the total of table 1 and to the total of the Performance Incentive Fees (PIF) for a total bid price.</t>
    </r>
    <r>
      <rPr>
        <sz val="11"/>
        <color theme="1"/>
        <rFont val="Calibri"/>
        <family val="2"/>
        <scheme val="minor"/>
      </rPr>
      <t xml:space="preserve">
</t>
    </r>
  </si>
  <si>
    <t>Prices</t>
  </si>
  <si>
    <t>Total Evaluation Price</t>
  </si>
  <si>
    <t>Wide Body Main deck loader - position and operate (per hour)</t>
  </si>
  <si>
    <t xml:space="preserve">Various Trays of food (see note below) for 20 people </t>
  </si>
  <si>
    <t>Premium Meal Rates for Emergency Requirements within Normal Hours of Operation</t>
  </si>
  <si>
    <t>Premium Meal Rates for Catering outside Normal Hours of Operation</t>
  </si>
  <si>
    <t>Premium Meal Rates for Catering within Normal Hours of Operation</t>
  </si>
  <si>
    <t>Food Services TOTAL</t>
  </si>
  <si>
    <t>Coffee Break Services</t>
  </si>
  <si>
    <t>Regular Meals</t>
  </si>
  <si>
    <t xml:space="preserve">Premium Meal Rates for Emergency Requirements outside Normal Hours of Operation </t>
  </si>
  <si>
    <t>Year 1 
(Firm Unit Rates)</t>
  </si>
  <si>
    <r>
      <t xml:space="preserve">All subcontract labour, will be reimbursed at cost plus a firm percentage mark-up.*    </t>
    </r>
    <r>
      <rPr>
        <sz val="12"/>
        <color rgb="FFFF0000"/>
        <rFont val="Times New Roman"/>
        <family val="1"/>
      </rPr>
      <t xml:space="preserve"> Bidder to enter a percentage mark-up</t>
    </r>
  </si>
  <si>
    <t>*** For the last 3 years, TA work has been approximately $1,000,000</t>
  </si>
  <si>
    <t>90 KVA ground power - position and operate (per hour)</t>
  </si>
  <si>
    <t>60 KVA ground power - position and operate (per hour)</t>
  </si>
  <si>
    <t>28 Volt ground power - position and operate (per hour)</t>
  </si>
  <si>
    <t>Air start 170 PPM  - position and operate (per occurrence)</t>
  </si>
  <si>
    <t>Total for Table 6</t>
  </si>
  <si>
    <t>Total for Table 5</t>
  </si>
  <si>
    <t>Total for Table 4</t>
  </si>
  <si>
    <t>Total for Table 3</t>
  </si>
  <si>
    <t>Total for Table 2</t>
  </si>
  <si>
    <r>
      <rPr>
        <b/>
        <sz val="10"/>
        <color rgb="FF000000"/>
        <rFont val="Times New Roman"/>
        <family val="1"/>
      </rPr>
      <t>Firm Fixed Yearly Cost</t>
    </r>
    <r>
      <rPr>
        <sz val="10"/>
        <color rgb="FF000000"/>
        <rFont val="Times New Roman"/>
        <family val="1"/>
      </rPr>
      <t xml:space="preserve"> for SNIC up to 400 cm of snow. (1 mm of ice rain = 1 cm of snow). The firm fixed value includes blowing snow and drifts on various surfaces.</t>
    </r>
  </si>
  <si>
    <t>Total for Table 7</t>
  </si>
  <si>
    <t>The financial evaluation structure for table 8 is broken up into the following firm-fixed yearly prices and cost plus fee prices:</t>
  </si>
  <si>
    <t>** Multiplier (45000000) is provided for financial evaluation purposes only based on an estimated level of effort of $3,000,000.00</t>
  </si>
  <si>
    <t>*** Multiplier (15000000) is provided for financial evaluation purposes only based on an estimated level of effort of $1,000,000.00</t>
  </si>
  <si>
    <r>
      <t xml:space="preserve">****  For section 4.4.3:  Provide Optional Project Delivery Services, Category I projects and Category II projects, bidders must insert a percentage equal or greater to 1%.  </t>
    </r>
    <r>
      <rPr>
        <sz val="12"/>
        <color rgb="FFFF0000"/>
        <rFont val="Times New Roman"/>
        <family val="1"/>
      </rPr>
      <t>Any percentage entered below 1% will render the proposal non-responsive.</t>
    </r>
  </si>
  <si>
    <t xml:space="preserve">* For 4.2.15 and 4.2.16, see Table 4.2 of the SOW for volumes. Volume above this will be priced at Cost Plus Fee </t>
  </si>
  <si>
    <r>
      <rPr>
        <b/>
        <i/>
        <sz val="10"/>
        <rFont val="Arial"/>
        <family val="2"/>
      </rPr>
      <t xml:space="preserve">Note 1: </t>
    </r>
    <r>
      <rPr>
        <i/>
        <sz val="10"/>
        <rFont val="Arial"/>
        <family val="2"/>
      </rPr>
      <t xml:space="preserve">For bid evaluation purposes - the PIF amounts will be 2% of the totals for tables 1  through 8 </t>
    </r>
    <r>
      <rPr>
        <sz val="10"/>
        <rFont val="Arial"/>
        <family val="2"/>
      </rPr>
      <t>inclus</t>
    </r>
    <r>
      <rPr>
        <i/>
        <sz val="10"/>
        <rFont val="Arial"/>
        <family val="2"/>
      </rPr>
      <t>ive and Calculated Automatically</t>
    </r>
  </si>
  <si>
    <t>TOTAL BID PRICE FOR TABLE 1</t>
  </si>
  <si>
    <t>TOTAL 
for Table 8</t>
  </si>
  <si>
    <t>Table 7: Snow and Ice Control (SNIC)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</si>
</sst>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44" formatCode="_-&quot;$&quot;* #,##0.00_-;\-&quot;$&quot;* #,##0.00_-;_-&quot;$&quot;* &quot;-&quot;??_-;_-@_-"/>
  </numFmts>
  <fonts count="53" x14ac:knownFonts="1">
    <font>
      <sz val="11"/>
      <color theme="1"/>
      <name val="Calibri"/>
      <family val="2"/>
      <scheme val="minor"/>
    </font>
    <font>
      <sz val="11"/>
      <color theme="1"/>
      <name val="Calibri"/>
      <family val="2"/>
      <scheme val="minor"/>
    </font>
    <font>
      <b/>
      <sz val="12"/>
      <color rgb="FF000000"/>
      <name val="Times New Roman"/>
      <family val="1"/>
    </font>
    <font>
      <sz val="10"/>
      <color theme="1"/>
      <name val="Arial"/>
      <family val="2"/>
    </font>
    <font>
      <sz val="12"/>
      <color theme="1"/>
      <name val="Times New Roman"/>
      <family val="1"/>
    </font>
    <font>
      <sz val="10"/>
      <color theme="1"/>
      <name val="Times New Roman"/>
      <family val="1"/>
    </font>
    <font>
      <u/>
      <sz val="11"/>
      <color theme="10"/>
      <name val="Calibri"/>
      <family val="2"/>
      <scheme val="minor"/>
    </font>
    <font>
      <b/>
      <sz val="7"/>
      <color rgb="FFFF0000"/>
      <name val="Times New Roman"/>
      <family val="1"/>
    </font>
    <font>
      <b/>
      <sz val="12"/>
      <color theme="1"/>
      <name val="Times New Roman"/>
      <family val="1"/>
    </font>
    <font>
      <sz val="12"/>
      <color theme="1"/>
      <name val="Calibri"/>
      <family val="2"/>
      <scheme val="minor"/>
    </font>
    <font>
      <sz val="12"/>
      <color rgb="FF000000"/>
      <name val="Times New Roman"/>
      <family val="1"/>
    </font>
    <font>
      <b/>
      <sz val="12"/>
      <color theme="1"/>
      <name val="Arial"/>
      <family val="2"/>
    </font>
    <font>
      <sz val="12"/>
      <color rgb="FFFF0000"/>
      <name val="Times New Roman"/>
      <family val="1"/>
    </font>
    <font>
      <b/>
      <sz val="10"/>
      <color theme="1"/>
      <name val="Arial"/>
      <family val="2"/>
    </font>
    <font>
      <b/>
      <sz val="9"/>
      <color rgb="FF000000"/>
      <name val="Times New Roman"/>
      <family val="1"/>
    </font>
    <font>
      <sz val="9"/>
      <color rgb="FF000000"/>
      <name val="Times New Roman"/>
      <family val="1"/>
    </font>
    <font>
      <b/>
      <sz val="12"/>
      <color rgb="FF000000"/>
      <name val="Arial"/>
      <family val="2"/>
    </font>
    <font>
      <sz val="12"/>
      <color theme="1"/>
      <name val="Arial"/>
      <family val="2"/>
    </font>
    <font>
      <sz val="11"/>
      <color theme="1"/>
      <name val="Arial"/>
      <family val="2"/>
    </font>
    <font>
      <sz val="12"/>
      <color rgb="FF000000"/>
      <name val="Arial"/>
      <family val="2"/>
    </font>
    <font>
      <sz val="26"/>
      <color rgb="FFFF0000"/>
      <name val="Calibri"/>
      <family val="2"/>
      <scheme val="minor"/>
    </font>
    <font>
      <b/>
      <sz val="12"/>
      <color rgb="FFFF0000"/>
      <name val="Arial"/>
      <family val="2"/>
    </font>
    <font>
      <b/>
      <sz val="12"/>
      <color rgb="FF231F20"/>
      <name val="Arial"/>
      <family val="2"/>
    </font>
    <font>
      <b/>
      <sz val="14"/>
      <color rgb="FF000000"/>
      <name val="Arial"/>
      <family val="2"/>
    </font>
    <font>
      <sz val="11"/>
      <name val="Arial"/>
      <family val="2"/>
    </font>
    <font>
      <i/>
      <sz val="10"/>
      <color theme="1"/>
      <name val="Arial"/>
      <family val="2"/>
    </font>
    <font>
      <vertAlign val="superscript"/>
      <sz val="10"/>
      <name val="Arial"/>
      <family val="2"/>
    </font>
    <font>
      <b/>
      <i/>
      <sz val="10"/>
      <color theme="1"/>
      <name val="Arial"/>
      <family val="2"/>
    </font>
    <font>
      <sz val="9"/>
      <color indexed="81"/>
      <name val="Tahoma"/>
      <family val="2"/>
    </font>
    <font>
      <b/>
      <sz val="9"/>
      <color indexed="81"/>
      <name val="Tahoma"/>
      <family val="2"/>
    </font>
    <font>
      <b/>
      <sz val="9"/>
      <color theme="1"/>
      <name val="Times New Roman"/>
      <family val="1"/>
    </font>
    <font>
      <sz val="9"/>
      <color theme="1"/>
      <name val="Times New Roman"/>
      <family val="1"/>
    </font>
    <font>
      <sz val="10"/>
      <color rgb="FF000000"/>
      <name val="Times New Roman"/>
      <family val="1"/>
    </font>
    <font>
      <b/>
      <sz val="10"/>
      <color rgb="FF000000"/>
      <name val="Times New Roman"/>
      <family val="1"/>
    </font>
    <font>
      <b/>
      <sz val="12"/>
      <name val="Arial"/>
      <family val="2"/>
    </font>
    <font>
      <b/>
      <sz val="12"/>
      <color theme="0"/>
      <name val="Times New Roman"/>
      <family val="1"/>
    </font>
    <font>
      <sz val="12"/>
      <color theme="0"/>
      <name val="Times New Roman"/>
      <family val="1"/>
    </font>
    <font>
      <sz val="12"/>
      <name val="Arial"/>
      <family val="2"/>
    </font>
    <font>
      <b/>
      <sz val="11"/>
      <color theme="1"/>
      <name val="Arial"/>
      <family val="2"/>
    </font>
    <font>
      <b/>
      <sz val="16"/>
      <color theme="1"/>
      <name val="Arial"/>
      <family val="2"/>
    </font>
    <font>
      <sz val="12"/>
      <name val="Times New Roman"/>
      <family val="1"/>
    </font>
    <font>
      <b/>
      <sz val="9"/>
      <name val="Times New Roman"/>
      <family val="1"/>
    </font>
    <font>
      <sz val="12"/>
      <color rgb="FFFF0000"/>
      <name val="Calibri"/>
      <family val="2"/>
      <scheme val="minor"/>
    </font>
    <font>
      <sz val="10"/>
      <name val="Arial"/>
      <family val="2"/>
    </font>
    <font>
      <b/>
      <sz val="14"/>
      <color theme="1"/>
      <name val="Times New Roman"/>
      <family val="1"/>
    </font>
    <font>
      <b/>
      <sz val="16"/>
      <color theme="1"/>
      <name val="Times New Roman"/>
      <family val="1"/>
    </font>
    <font>
      <sz val="16"/>
      <color theme="1"/>
      <name val="Times New Roman"/>
      <family val="1"/>
    </font>
    <font>
      <b/>
      <sz val="16"/>
      <color rgb="FFFF0000"/>
      <name val="Times New Roman"/>
      <family val="1"/>
    </font>
    <font>
      <sz val="16"/>
      <color rgb="FFFF0000"/>
      <name val="Times New Roman"/>
      <family val="1"/>
    </font>
    <font>
      <sz val="14"/>
      <color theme="1"/>
      <name val="Calibri"/>
      <family val="2"/>
      <scheme val="minor"/>
    </font>
    <font>
      <sz val="11"/>
      <color theme="0"/>
      <name val="Calibri"/>
      <family val="2"/>
      <scheme val="minor"/>
    </font>
    <font>
      <i/>
      <sz val="10"/>
      <name val="Arial"/>
      <family val="2"/>
    </font>
    <font>
      <b/>
      <i/>
      <sz val="10"/>
      <name val="Arial"/>
      <family val="2"/>
    </font>
  </fonts>
  <fills count="18">
    <fill>
      <patternFill patternType="none"/>
    </fill>
    <fill>
      <patternFill patternType="gray125"/>
    </fill>
    <fill>
      <patternFill patternType="solid">
        <fgColor rgb="FFF2DCDB"/>
        <bgColor indexed="64"/>
      </patternFill>
    </fill>
    <fill>
      <patternFill patternType="solid">
        <fgColor rgb="FFC5D9F1"/>
        <bgColor indexed="64"/>
      </patternFill>
    </fill>
    <fill>
      <patternFill patternType="solid">
        <fgColor rgb="FFFFFF00"/>
        <bgColor indexed="64"/>
      </patternFill>
    </fill>
    <fill>
      <patternFill patternType="solid">
        <fgColor rgb="FFEBF1DE"/>
        <bgColor indexed="64"/>
      </patternFill>
    </fill>
    <fill>
      <patternFill patternType="solid">
        <fgColor rgb="FFDCE6F1"/>
        <bgColor indexed="64"/>
      </patternFill>
    </fill>
    <fill>
      <patternFill patternType="solid">
        <fgColor rgb="FF000000"/>
        <bgColor indexed="64"/>
      </patternFill>
    </fill>
    <fill>
      <patternFill patternType="solid">
        <fgColor rgb="FFEAF1DD"/>
        <bgColor indexed="64"/>
      </patternFill>
    </fill>
    <fill>
      <patternFill patternType="solid">
        <fgColor rgb="FFFFFFFF"/>
        <bgColor indexed="64"/>
      </patternFill>
    </fill>
    <fill>
      <patternFill patternType="solid">
        <fgColor rgb="FFFDE9D9"/>
        <bgColor indexed="64"/>
      </patternFill>
    </fill>
    <fill>
      <patternFill patternType="solid">
        <fgColor theme="1"/>
        <bgColor indexed="64"/>
      </patternFill>
    </fill>
    <fill>
      <patternFill patternType="solid">
        <fgColor theme="4"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1" tint="0.499984740745262"/>
        <bgColor indexed="64"/>
      </patternFill>
    </fill>
    <fill>
      <patternFill patternType="solid">
        <fgColor theme="9" tint="0.79998168889431442"/>
        <bgColor indexed="64"/>
      </patternFill>
    </fill>
  </fills>
  <borders count="42">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rgb="FF000000"/>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rgb="FF000000"/>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style="thin">
        <color indexed="64"/>
      </bottom>
      <diagonal/>
    </border>
  </borders>
  <cellStyleXfs count="4">
    <xf numFmtId="0" fontId="0" fillId="0" borderId="0"/>
    <xf numFmtId="44" fontId="1" fillId="0" borderId="0" applyFont="0" applyFill="0" applyBorder="0" applyAlignment="0" applyProtection="0"/>
    <xf numFmtId="0" fontId="6" fillId="0" borderId="0" applyNumberFormat="0" applyFill="0" applyBorder="0" applyAlignment="0" applyProtection="0"/>
    <xf numFmtId="44" fontId="1" fillId="0" borderId="0" applyFont="0" applyFill="0" applyBorder="0" applyAlignment="0" applyProtection="0"/>
  </cellStyleXfs>
  <cellXfs count="318">
    <xf numFmtId="0" fontId="0" fillId="0" borderId="0" xfId="0"/>
    <xf numFmtId="0" fontId="5" fillId="0" borderId="0" xfId="0" applyFont="1" applyAlignment="1">
      <alignment vertical="center"/>
    </xf>
    <xf numFmtId="0" fontId="5" fillId="0" borderId="0" xfId="0" applyFont="1" applyAlignment="1">
      <alignment wrapText="1"/>
    </xf>
    <xf numFmtId="0" fontId="7" fillId="2" borderId="0" xfId="0" applyFont="1" applyFill="1" applyAlignment="1">
      <alignment vertical="center"/>
    </xf>
    <xf numFmtId="0" fontId="7" fillId="2" borderId="1" xfId="0" applyFont="1" applyFill="1" applyBorder="1" applyAlignment="1">
      <alignment vertical="center"/>
    </xf>
    <xf numFmtId="0" fontId="9" fillId="0" borderId="0" xfId="0" applyFont="1"/>
    <xf numFmtId="0" fontId="4" fillId="0" borderId="0" xfId="0" applyFont="1"/>
    <xf numFmtId="0" fontId="8" fillId="0" borderId="1" xfId="0" applyFont="1" applyBorder="1" applyAlignment="1">
      <alignment horizontal="center" vertical="center"/>
    </xf>
    <xf numFmtId="0" fontId="4" fillId="7" borderId="6" xfId="0" applyFont="1" applyFill="1" applyBorder="1" applyAlignment="1">
      <alignment vertical="center"/>
    </xf>
    <xf numFmtId="0" fontId="8" fillId="7" borderId="6" xfId="0" applyFont="1" applyFill="1" applyBorder="1" applyAlignment="1">
      <alignment vertical="center" wrapText="1"/>
    </xf>
    <xf numFmtId="8" fontId="8" fillId="5" borderId="6" xfId="0" applyNumberFormat="1" applyFont="1" applyFill="1" applyBorder="1" applyAlignment="1">
      <alignment horizontal="right" vertical="center" wrapText="1"/>
    </xf>
    <xf numFmtId="0" fontId="10" fillId="0" borderId="5" xfId="0" applyFont="1" applyBorder="1" applyAlignment="1">
      <alignment vertical="center"/>
    </xf>
    <xf numFmtId="0" fontId="4" fillId="0" borderId="5" xfId="0" applyFont="1" applyBorder="1" applyAlignment="1">
      <alignment vertical="center"/>
    </xf>
    <xf numFmtId="8" fontId="8" fillId="10" borderId="6" xfId="0" applyNumberFormat="1" applyFont="1" applyFill="1" applyBorder="1" applyAlignment="1">
      <alignment horizontal="right" vertical="center" wrapText="1"/>
    </xf>
    <xf numFmtId="0" fontId="4" fillId="9" borderId="0" xfId="0" applyFont="1" applyFill="1" applyAlignment="1">
      <alignment vertical="center"/>
    </xf>
    <xf numFmtId="0" fontId="4" fillId="0" borderId="7" xfId="0" applyFont="1" applyBorder="1" applyAlignment="1">
      <alignment vertical="center" wrapText="1"/>
    </xf>
    <xf numFmtId="8" fontId="8" fillId="5" borderId="6" xfId="0" applyNumberFormat="1" applyFont="1" applyFill="1" applyBorder="1" applyAlignment="1">
      <alignment horizontal="right" vertical="center"/>
    </xf>
    <xf numFmtId="0" fontId="8" fillId="0" borderId="1" xfId="0" applyFont="1" applyBorder="1" applyAlignment="1">
      <alignment vertical="center"/>
    </xf>
    <xf numFmtId="0" fontId="4" fillId="7" borderId="6" xfId="0" applyFont="1" applyFill="1" applyBorder="1" applyAlignment="1">
      <alignment horizontal="right" vertical="center"/>
    </xf>
    <xf numFmtId="0" fontId="11" fillId="0" borderId="0" xfId="0" applyFont="1" applyAlignment="1">
      <alignment vertical="center"/>
    </xf>
    <xf numFmtId="0" fontId="4" fillId="0" borderId="6" xfId="0" applyFont="1" applyBorder="1" applyAlignment="1">
      <alignment vertical="center" wrapText="1"/>
    </xf>
    <xf numFmtId="0" fontId="4" fillId="9" borderId="5" xfId="0" applyFont="1" applyFill="1" applyBorder="1" applyAlignment="1">
      <alignment vertical="center"/>
    </xf>
    <xf numFmtId="0" fontId="10" fillId="9" borderId="6" xfId="0" applyFont="1" applyFill="1" applyBorder="1" applyAlignment="1">
      <alignment vertical="center" wrapText="1"/>
    </xf>
    <xf numFmtId="0" fontId="4" fillId="0" borderId="0" xfId="0" applyFont="1" applyAlignment="1">
      <alignment vertical="center" wrapText="1"/>
    </xf>
    <xf numFmtId="0" fontId="4" fillId="0" borderId="5" xfId="0" applyFont="1" applyBorder="1"/>
    <xf numFmtId="0" fontId="4" fillId="0" borderId="2" xfId="0" applyFont="1" applyBorder="1" applyAlignment="1">
      <alignment vertical="center" wrapText="1"/>
    </xf>
    <xf numFmtId="0" fontId="10" fillId="0" borderId="0" xfId="0" applyFont="1" applyAlignment="1">
      <alignment horizontal="left" vertical="center" indent="5"/>
    </xf>
    <xf numFmtId="3" fontId="4" fillId="9" borderId="5" xfId="0" applyNumberFormat="1" applyFont="1" applyFill="1" applyBorder="1" applyAlignment="1">
      <alignment horizontal="center" vertical="center"/>
    </xf>
    <xf numFmtId="0" fontId="4" fillId="9" borderId="5" xfId="0" applyFont="1" applyFill="1" applyBorder="1" applyAlignment="1">
      <alignment horizontal="center" vertical="center" wrapText="1"/>
    </xf>
    <xf numFmtId="0" fontId="4" fillId="9" borderId="6" xfId="0" applyFont="1" applyFill="1" applyBorder="1" applyAlignment="1">
      <alignment horizontal="center" vertical="center" wrapText="1"/>
    </xf>
    <xf numFmtId="0" fontId="4" fillId="0" borderId="6" xfId="0" applyFont="1" applyBorder="1" applyAlignment="1">
      <alignment horizontal="center" vertical="center"/>
    </xf>
    <xf numFmtId="0" fontId="4" fillId="7" borderId="6" xfId="0" applyFont="1" applyFill="1" applyBorder="1" applyAlignment="1">
      <alignment horizontal="center" vertical="center"/>
    </xf>
    <xf numFmtId="0" fontId="10" fillId="9" borderId="6" xfId="0" applyFont="1" applyFill="1" applyBorder="1" applyAlignment="1">
      <alignment horizontal="center" vertical="center"/>
    </xf>
    <xf numFmtId="0" fontId="4" fillId="0" borderId="5" xfId="0" applyFont="1" applyBorder="1" applyAlignment="1">
      <alignment horizontal="center" vertical="center"/>
    </xf>
    <xf numFmtId="3" fontId="4" fillId="0" borderId="6" xfId="0" applyNumberFormat="1" applyFont="1" applyBorder="1" applyAlignment="1">
      <alignment horizontal="center" vertical="center"/>
    </xf>
    <xf numFmtId="0" fontId="4" fillId="0" borderId="5" xfId="0" applyFont="1" applyBorder="1" applyAlignment="1">
      <alignment horizontal="right" vertical="center"/>
    </xf>
    <xf numFmtId="0" fontId="0" fillId="0" borderId="0" xfId="0"/>
    <xf numFmtId="0" fontId="2" fillId="0" borderId="0" xfId="0" applyFont="1" applyAlignment="1">
      <alignment vertical="center"/>
    </xf>
    <xf numFmtId="0" fontId="4" fillId="0" borderId="0" xfId="0" applyFont="1" applyAlignment="1">
      <alignment vertical="center"/>
    </xf>
    <xf numFmtId="0" fontId="4" fillId="0" borderId="0" xfId="0" applyFont="1"/>
    <xf numFmtId="0" fontId="4" fillId="0" borderId="0" xfId="0" applyFont="1" applyAlignment="1">
      <alignment horizontal="left" vertical="center" indent="5"/>
    </xf>
    <xf numFmtId="0" fontId="4" fillId="0" borderId="0" xfId="0" applyFont="1" applyAlignment="1">
      <alignment horizontal="justify" vertical="center"/>
    </xf>
    <xf numFmtId="0" fontId="4" fillId="0" borderId="0" xfId="0" applyFont="1" applyAlignment="1">
      <alignment horizontal="left" vertical="center" wrapText="1"/>
    </xf>
    <xf numFmtId="0" fontId="8" fillId="0" borderId="3" xfId="0" applyFont="1" applyBorder="1" applyAlignment="1">
      <alignment horizontal="center" vertical="center" wrapText="1"/>
    </xf>
    <xf numFmtId="0" fontId="4" fillId="0" borderId="5" xfId="0" applyFont="1" applyBorder="1" applyAlignment="1">
      <alignment horizontal="right" vertical="center" wrapText="1"/>
    </xf>
    <xf numFmtId="0" fontId="3" fillId="0" borderId="0" xfId="0" applyFont="1" applyAlignment="1">
      <alignment vertical="center" wrapText="1"/>
    </xf>
    <xf numFmtId="0" fontId="8" fillId="2" borderId="0" xfId="0" applyFont="1" applyFill="1" applyAlignment="1">
      <alignment vertical="center" wrapText="1"/>
    </xf>
    <xf numFmtId="3" fontId="0" fillId="0" borderId="0" xfId="0" applyNumberFormat="1"/>
    <xf numFmtId="0" fontId="3" fillId="0" borderId="0" xfId="0" applyFont="1"/>
    <xf numFmtId="0" fontId="5" fillId="9" borderId="5" xfId="0" applyFont="1" applyFill="1" applyBorder="1" applyAlignment="1">
      <alignment vertical="center"/>
    </xf>
    <xf numFmtId="0" fontId="18" fillId="0" borderId="0" xfId="0" applyFont="1"/>
    <xf numFmtId="0" fontId="16" fillId="0" borderId="0" xfId="0" applyFont="1" applyAlignment="1">
      <alignment vertical="center"/>
    </xf>
    <xf numFmtId="0" fontId="17" fillId="0" borderId="0" xfId="0" applyFont="1"/>
    <xf numFmtId="0" fontId="11" fillId="3" borderId="0" xfId="0" applyFont="1" applyFill="1" applyAlignment="1">
      <alignment vertical="center" wrapText="1"/>
    </xf>
    <xf numFmtId="0" fontId="11" fillId="0" borderId="0" xfId="0" applyFont="1" applyBorder="1" applyAlignment="1">
      <alignment vertical="center"/>
    </xf>
    <xf numFmtId="0" fontId="8" fillId="0" borderId="0" xfId="0" applyFont="1" applyBorder="1" applyAlignment="1">
      <alignment vertical="center"/>
    </xf>
    <xf numFmtId="0" fontId="8" fillId="13" borderId="0" xfId="0" applyFont="1" applyFill="1" applyAlignment="1">
      <alignment vertical="center"/>
    </xf>
    <xf numFmtId="0" fontId="5" fillId="9" borderId="0" xfId="0" applyFont="1" applyFill="1" applyBorder="1" applyAlignment="1">
      <alignment vertical="center"/>
    </xf>
    <xf numFmtId="0" fontId="14" fillId="0" borderId="0" xfId="0" applyFont="1" applyBorder="1" applyAlignment="1">
      <alignment vertical="center"/>
    </xf>
    <xf numFmtId="44" fontId="15" fillId="9" borderId="0" xfId="0" applyNumberFormat="1" applyFont="1" applyFill="1" applyBorder="1" applyAlignment="1">
      <alignment vertical="center" wrapText="1"/>
    </xf>
    <xf numFmtId="0" fontId="17" fillId="0" borderId="0" xfId="0" applyFont="1" applyAlignment="1">
      <alignment vertical="center"/>
    </xf>
    <xf numFmtId="0" fontId="23" fillId="0" borderId="0" xfId="0" applyFont="1" applyAlignment="1">
      <alignment vertical="center"/>
    </xf>
    <xf numFmtId="0" fontId="24" fillId="0" borderId="0" xfId="2" applyFont="1" applyAlignment="1">
      <alignment vertical="center"/>
    </xf>
    <xf numFmtId="0" fontId="3" fillId="0" borderId="0" xfId="0" applyFont="1" applyAlignment="1">
      <alignment horizontal="right" vertical="center" wrapText="1"/>
    </xf>
    <xf numFmtId="0" fontId="24" fillId="14" borderId="16" xfId="2" applyFont="1" applyFill="1" applyBorder="1" applyAlignment="1">
      <alignment vertical="center"/>
    </xf>
    <xf numFmtId="44" fontId="3" fillId="14" borderId="17" xfId="1" applyFont="1" applyFill="1" applyBorder="1" applyAlignment="1">
      <alignment horizontal="right" vertical="center" wrapText="1"/>
    </xf>
    <xf numFmtId="0" fontId="24" fillId="14" borderId="22" xfId="2" applyFont="1" applyFill="1" applyBorder="1" applyAlignment="1">
      <alignment vertical="center"/>
    </xf>
    <xf numFmtId="44" fontId="3" fillId="14" borderId="23" xfId="1" applyFont="1" applyFill="1" applyBorder="1" applyAlignment="1">
      <alignment horizontal="right" vertical="center" wrapText="1"/>
    </xf>
    <xf numFmtId="0" fontId="24" fillId="14" borderId="18" xfId="2" applyFont="1" applyFill="1" applyBorder="1" applyAlignment="1">
      <alignment vertical="center"/>
    </xf>
    <xf numFmtId="44" fontId="3" fillId="14" borderId="19" xfId="1" applyFont="1" applyFill="1" applyBorder="1" applyAlignment="1">
      <alignment horizontal="right" vertical="center" wrapText="1"/>
    </xf>
    <xf numFmtId="0" fontId="24" fillId="14" borderId="20" xfId="2" applyFont="1" applyFill="1" applyBorder="1" applyAlignment="1">
      <alignment vertical="center"/>
    </xf>
    <xf numFmtId="0" fontId="3" fillId="0" borderId="0" xfId="0" applyFont="1" applyAlignment="1">
      <alignment vertical="center"/>
    </xf>
    <xf numFmtId="0" fontId="3" fillId="0" borderId="0" xfId="0" applyFont="1" applyAlignment="1">
      <alignment vertical="top"/>
    </xf>
    <xf numFmtId="44" fontId="3" fillId="0" borderId="0" xfId="1" applyFont="1" applyAlignment="1">
      <alignment vertical="center"/>
    </xf>
    <xf numFmtId="0" fontId="13" fillId="0" borderId="0" xfId="0" applyFont="1" applyAlignment="1">
      <alignment vertical="center"/>
    </xf>
    <xf numFmtId="0" fontId="22" fillId="0" borderId="0" xfId="0" applyFont="1" applyAlignment="1">
      <alignment horizontal="left" vertical="center"/>
    </xf>
    <xf numFmtId="0" fontId="8" fillId="0" borderId="2" xfId="0" applyFont="1" applyBorder="1" applyAlignment="1">
      <alignment horizontal="center" vertical="center" wrapText="1"/>
    </xf>
    <xf numFmtId="0" fontId="8" fillId="5" borderId="2"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4" fillId="7" borderId="2" xfId="0" applyFont="1" applyFill="1" applyBorder="1" applyAlignment="1">
      <alignment vertical="center"/>
    </xf>
    <xf numFmtId="0" fontId="8" fillId="7" borderId="2" xfId="0" applyFont="1" applyFill="1" applyBorder="1" applyAlignment="1">
      <alignment vertical="center" wrapText="1"/>
    </xf>
    <xf numFmtId="0" fontId="4" fillId="0" borderId="2" xfId="0" applyFont="1" applyBorder="1" applyAlignment="1">
      <alignment horizontal="center" vertical="center" wrapText="1"/>
    </xf>
    <xf numFmtId="8" fontId="8" fillId="5" borderId="2" xfId="0" applyNumberFormat="1" applyFont="1" applyFill="1" applyBorder="1" applyAlignment="1">
      <alignment horizontal="right" vertical="center" wrapText="1"/>
    </xf>
    <xf numFmtId="3" fontId="4" fillId="0" borderId="2" xfId="0" applyNumberFormat="1" applyFont="1" applyBorder="1" applyAlignment="1">
      <alignment horizontal="center" vertical="center" wrapText="1"/>
    </xf>
    <xf numFmtId="0" fontId="4" fillId="7" borderId="2" xfId="0" applyFont="1" applyFill="1" applyBorder="1" applyAlignment="1">
      <alignment horizontal="center" vertical="center" wrapText="1"/>
    </xf>
    <xf numFmtId="0" fontId="10" fillId="0" borderId="2" xfId="0" applyFont="1" applyBorder="1" applyAlignment="1">
      <alignment vertical="center"/>
    </xf>
    <xf numFmtId="0" fontId="4" fillId="0" borderId="2" xfId="0" applyFont="1" applyBorder="1" applyAlignment="1">
      <alignment vertical="center"/>
    </xf>
    <xf numFmtId="0" fontId="8" fillId="0" borderId="2" xfId="0" applyFont="1" applyBorder="1" applyAlignment="1">
      <alignment vertical="center" wrapText="1"/>
    </xf>
    <xf numFmtId="0" fontId="16" fillId="0" borderId="0" xfId="0" applyFont="1" applyFill="1" applyAlignment="1">
      <alignment vertical="center"/>
    </xf>
    <xf numFmtId="44" fontId="14" fillId="0" borderId="0" xfId="0" applyNumberFormat="1" applyFont="1" applyFill="1" applyBorder="1" applyAlignment="1">
      <alignment horizontal="right" vertical="center" wrapText="1"/>
    </xf>
    <xf numFmtId="0" fontId="30" fillId="0" borderId="2" xfId="0" applyFont="1" applyBorder="1" applyAlignment="1">
      <alignment horizontal="center" vertical="center"/>
    </xf>
    <xf numFmtId="0" fontId="30" fillId="0" borderId="3" xfId="0" applyFont="1" applyBorder="1" applyAlignment="1">
      <alignment horizontal="center" vertical="center"/>
    </xf>
    <xf numFmtId="0" fontId="30" fillId="4" borderId="3" xfId="0" applyFont="1" applyFill="1" applyBorder="1" applyAlignment="1">
      <alignment horizontal="center" vertical="center" wrapText="1"/>
    </xf>
    <xf numFmtId="0" fontId="30" fillId="0" borderId="3" xfId="0" applyFont="1" applyBorder="1" applyAlignment="1">
      <alignment vertical="center"/>
    </xf>
    <xf numFmtId="0" fontId="31" fillId="0" borderId="5" xfId="0" applyFont="1" applyBorder="1" applyAlignment="1">
      <alignment horizontal="center" vertical="center" wrapText="1"/>
    </xf>
    <xf numFmtId="0" fontId="31" fillId="0" borderId="6" xfId="0" applyFont="1" applyBorder="1" applyAlignment="1">
      <alignment vertical="center" wrapText="1"/>
    </xf>
    <xf numFmtId="44" fontId="30" fillId="5" borderId="3" xfId="0" applyNumberFormat="1" applyFont="1" applyFill="1" applyBorder="1" applyAlignment="1">
      <alignment horizontal="right" vertical="center" wrapText="1"/>
    </xf>
    <xf numFmtId="44" fontId="8" fillId="5" borderId="2" xfId="1" applyFont="1" applyFill="1" applyBorder="1" applyAlignment="1">
      <alignment vertical="center" wrapText="1"/>
    </xf>
    <xf numFmtId="3" fontId="4" fillId="0" borderId="2" xfId="0" applyNumberFormat="1" applyFont="1" applyBorder="1" applyAlignment="1">
      <alignment vertical="center"/>
    </xf>
    <xf numFmtId="0" fontId="32" fillId="0" borderId="5" xfId="0" applyFont="1" applyBorder="1" applyAlignment="1">
      <alignment horizontal="center" vertical="center"/>
    </xf>
    <xf numFmtId="0" fontId="32" fillId="0" borderId="6" xfId="0" applyFont="1" applyBorder="1" applyAlignment="1">
      <alignment vertical="center" wrapText="1"/>
    </xf>
    <xf numFmtId="44" fontId="33" fillId="8" borderId="6" xfId="0" applyNumberFormat="1" applyFont="1" applyFill="1" applyBorder="1" applyAlignment="1">
      <alignment horizontal="right" vertical="center" wrapText="1"/>
    </xf>
    <xf numFmtId="0" fontId="20" fillId="0" borderId="0" xfId="0" applyFont="1" applyAlignment="1">
      <alignment vertical="center"/>
    </xf>
    <xf numFmtId="0" fontId="0" fillId="0" borderId="0" xfId="0" applyFill="1"/>
    <xf numFmtId="0" fontId="4" fillId="13" borderId="6" xfId="0" applyFont="1" applyFill="1" applyBorder="1" applyAlignment="1">
      <alignment horizontal="center" vertical="center" wrapText="1"/>
    </xf>
    <xf numFmtId="0" fontId="17" fillId="0" borderId="18" xfId="0" applyFont="1" applyBorder="1" applyAlignment="1">
      <alignment vertical="center" wrapText="1"/>
    </xf>
    <xf numFmtId="0" fontId="17" fillId="0" borderId="33"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2" xfId="0" applyFont="1" applyBorder="1" applyAlignment="1">
      <alignment vertical="center" wrapText="1"/>
    </xf>
    <xf numFmtId="0" fontId="17" fillId="0" borderId="32" xfId="0" applyFont="1" applyBorder="1" applyAlignment="1">
      <alignment horizontal="left" vertical="center" wrapText="1"/>
    </xf>
    <xf numFmtId="44" fontId="17" fillId="0" borderId="35" xfId="3" applyFont="1" applyFill="1" applyBorder="1" applyAlignment="1">
      <alignment vertical="center"/>
    </xf>
    <xf numFmtId="44" fontId="17" fillId="0" borderId="34" xfId="0" applyNumberFormat="1" applyFont="1" applyFill="1" applyBorder="1"/>
    <xf numFmtId="0" fontId="17" fillId="0" borderId="0" xfId="0" applyFont="1" applyFill="1" applyBorder="1"/>
    <xf numFmtId="0" fontId="17" fillId="0" borderId="18" xfId="0" applyFont="1" applyBorder="1" applyAlignment="1">
      <alignment horizontal="left" vertical="center" wrapText="1" indent="5"/>
    </xf>
    <xf numFmtId="44" fontId="17" fillId="0" borderId="19" xfId="0" applyNumberFormat="1" applyFont="1" applyBorder="1"/>
    <xf numFmtId="0" fontId="9" fillId="0" borderId="0" xfId="0" applyFont="1" applyAlignment="1">
      <alignment horizontal="justify" vertical="center"/>
    </xf>
    <xf numFmtId="0" fontId="0" fillId="0" borderId="0" xfId="0" applyAlignment="1"/>
    <xf numFmtId="0" fontId="33" fillId="8" borderId="14" xfId="0" applyFont="1" applyFill="1" applyBorder="1" applyAlignment="1">
      <alignment horizontal="center" vertical="center" wrapText="1"/>
    </xf>
    <xf numFmtId="0" fontId="32" fillId="0" borderId="14" xfId="0" applyFont="1" applyBorder="1" applyAlignment="1">
      <alignment vertical="center" wrapText="1"/>
    </xf>
    <xf numFmtId="44" fontId="33" fillId="8" borderId="14" xfId="0" applyNumberFormat="1" applyFont="1" applyFill="1" applyBorder="1" applyAlignment="1">
      <alignment horizontal="right" vertical="center" wrapText="1"/>
    </xf>
    <xf numFmtId="0" fontId="33" fillId="0" borderId="14" xfId="0" applyFont="1" applyBorder="1" applyAlignment="1">
      <alignment horizontal="center" vertical="center" wrapText="1"/>
    </xf>
    <xf numFmtId="44" fontId="0" fillId="0" borderId="14" xfId="0" applyNumberFormat="1" applyBorder="1"/>
    <xf numFmtId="44" fontId="32" fillId="16" borderId="6" xfId="1" applyFont="1" applyFill="1" applyBorder="1" applyAlignment="1">
      <alignment vertical="center" wrapText="1"/>
    </xf>
    <xf numFmtId="0" fontId="32" fillId="0" borderId="14" xfId="0" applyFont="1" applyBorder="1" applyAlignment="1">
      <alignment horizontal="left" vertical="center" wrapText="1"/>
    </xf>
    <xf numFmtId="0" fontId="11" fillId="0" borderId="27" xfId="0" applyFont="1" applyFill="1" applyBorder="1" applyAlignment="1">
      <alignment horizontal="center" vertical="center" wrapText="1"/>
    </xf>
    <xf numFmtId="0" fontId="11" fillId="0" borderId="27" xfId="0" applyFont="1" applyBorder="1" applyAlignment="1">
      <alignment horizontal="center" vertical="center" wrapText="1"/>
    </xf>
    <xf numFmtId="0" fontId="11" fillId="0" borderId="17" xfId="0" applyFont="1" applyFill="1" applyBorder="1" applyAlignment="1">
      <alignment horizontal="center" vertical="center" wrapText="1"/>
    </xf>
    <xf numFmtId="0" fontId="39" fillId="0" borderId="16" xfId="0" applyFont="1" applyBorder="1" applyAlignment="1">
      <alignment horizontal="center" vertical="center" wrapText="1"/>
    </xf>
    <xf numFmtId="0" fontId="11" fillId="3" borderId="0" xfId="0" applyFont="1" applyFill="1" applyAlignment="1">
      <alignment vertical="center"/>
    </xf>
    <xf numFmtId="0" fontId="9" fillId="0" borderId="0" xfId="0" applyFont="1" applyAlignment="1">
      <alignment horizontal="left"/>
    </xf>
    <xf numFmtId="0" fontId="40" fillId="0" borderId="5" xfId="0" applyFont="1" applyBorder="1" applyAlignment="1">
      <alignment horizontal="right" vertical="center"/>
    </xf>
    <xf numFmtId="0" fontId="38" fillId="0" borderId="0" xfId="0" applyFont="1" applyAlignment="1"/>
    <xf numFmtId="0" fontId="0" fillId="0" borderId="0" xfId="0" applyFill="1" applyAlignment="1">
      <alignment vertical="top" wrapText="1"/>
    </xf>
    <xf numFmtId="0" fontId="4" fillId="13" borderId="0" xfId="0" applyFont="1" applyFill="1" applyAlignment="1">
      <alignment horizontal="left"/>
    </xf>
    <xf numFmtId="0" fontId="0" fillId="13" borderId="0" xfId="0" applyFill="1" applyAlignment="1">
      <alignment horizontal="left"/>
    </xf>
    <xf numFmtId="0" fontId="42" fillId="0" borderId="0" xfId="0" applyFont="1" applyAlignment="1">
      <alignment horizontal="left"/>
    </xf>
    <xf numFmtId="0" fontId="4" fillId="7" borderId="5" xfId="0" applyFont="1" applyFill="1" applyBorder="1" applyAlignment="1">
      <alignment vertical="center"/>
    </xf>
    <xf numFmtId="0" fontId="4" fillId="7" borderId="1" xfId="0" applyFont="1" applyFill="1" applyBorder="1" applyAlignment="1"/>
    <xf numFmtId="0" fontId="8" fillId="0" borderId="2" xfId="0" applyFont="1" applyBorder="1" applyAlignment="1">
      <alignment horizontal="center" vertical="center" wrapText="1"/>
    </xf>
    <xf numFmtId="0" fontId="17" fillId="0" borderId="35" xfId="0" applyFont="1" applyBorder="1" applyAlignment="1">
      <alignment horizontal="center" vertical="center" wrapText="1"/>
    </xf>
    <xf numFmtId="0" fontId="17" fillId="16" borderId="35" xfId="0" applyFont="1" applyFill="1" applyBorder="1" applyAlignment="1">
      <alignment horizontal="center" vertical="center"/>
    </xf>
    <xf numFmtId="44" fontId="17" fillId="0" borderId="34" xfId="0" applyNumberFormat="1" applyFont="1" applyBorder="1" applyAlignment="1">
      <alignment vertical="center"/>
    </xf>
    <xf numFmtId="0" fontId="17" fillId="0" borderId="32" xfId="0" applyFont="1" applyBorder="1" applyAlignment="1">
      <alignment vertical="center" wrapText="1"/>
    </xf>
    <xf numFmtId="0" fontId="17" fillId="0" borderId="16" xfId="0" applyFont="1" applyBorder="1" applyAlignment="1">
      <alignment horizontal="center" vertical="center" wrapText="1"/>
    </xf>
    <xf numFmtId="0" fontId="17" fillId="13" borderId="35"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37" fillId="0" borderId="14" xfId="0" applyFont="1" applyBorder="1" applyAlignment="1">
      <alignment horizontal="center" vertical="center" wrapText="1"/>
    </xf>
    <xf numFmtId="44" fontId="9" fillId="0" borderId="0" xfId="1" applyFont="1"/>
    <xf numFmtId="0" fontId="17" fillId="0" borderId="14" xfId="3" applyNumberFormat="1" applyFont="1" applyBorder="1"/>
    <xf numFmtId="9" fontId="17" fillId="13" borderId="35" xfId="0" applyNumberFormat="1" applyFont="1" applyFill="1" applyBorder="1" applyAlignment="1">
      <alignment horizontal="center" vertical="center"/>
    </xf>
    <xf numFmtId="44" fontId="4" fillId="0" borderId="2" xfId="1" applyFont="1" applyFill="1" applyBorder="1" applyAlignment="1">
      <alignment horizontal="right" vertical="center"/>
    </xf>
    <xf numFmtId="8" fontId="40" fillId="0" borderId="2" xfId="0" applyNumberFormat="1" applyFont="1" applyFill="1" applyBorder="1" applyAlignment="1">
      <alignment vertical="center"/>
    </xf>
    <xf numFmtId="44" fontId="8" fillId="17" borderId="2" xfId="1" applyFont="1" applyFill="1" applyBorder="1" applyAlignment="1">
      <alignment horizontal="right" vertical="center" wrapText="1"/>
    </xf>
    <xf numFmtId="44" fontId="44" fillId="17" borderId="2" xfId="0" applyNumberFormat="1" applyFont="1" applyFill="1" applyBorder="1" applyAlignment="1">
      <alignment horizontal="right" vertical="center" wrapText="1"/>
    </xf>
    <xf numFmtId="0" fontId="25" fillId="0" borderId="0" xfId="0" applyFont="1" applyAlignment="1">
      <alignment horizontal="center" vertical="center"/>
    </xf>
    <xf numFmtId="0" fontId="36" fillId="7" borderId="6" xfId="0" applyFont="1" applyFill="1" applyBorder="1" applyAlignment="1">
      <alignment vertical="center"/>
    </xf>
    <xf numFmtId="0" fontId="36" fillId="7" borderId="6" xfId="0" applyFont="1" applyFill="1" applyBorder="1" applyAlignment="1">
      <alignment horizontal="right" vertical="center"/>
    </xf>
    <xf numFmtId="0" fontId="35" fillId="7" borderId="6" xfId="0" applyFont="1" applyFill="1" applyBorder="1" applyAlignment="1">
      <alignment vertical="center" wrapText="1"/>
    </xf>
    <xf numFmtId="0" fontId="50" fillId="0" borderId="0" xfId="0" applyFont="1"/>
    <xf numFmtId="0" fontId="36" fillId="7" borderId="6" xfId="0" applyFont="1" applyFill="1" applyBorder="1" applyAlignment="1">
      <alignment horizontal="center" vertical="center"/>
    </xf>
    <xf numFmtId="44" fontId="11" fillId="0" borderId="21" xfId="0" applyNumberFormat="1" applyFont="1" applyBorder="1" applyAlignment="1">
      <alignment horizontal="right" vertical="center"/>
    </xf>
    <xf numFmtId="44" fontId="17" fillId="13" borderId="34" xfId="0" applyNumberFormat="1" applyFont="1" applyFill="1" applyBorder="1" applyAlignment="1">
      <alignment horizontal="center" vertical="center" wrapText="1"/>
    </xf>
    <xf numFmtId="0" fontId="17" fillId="13" borderId="18" xfId="0" applyFont="1" applyFill="1" applyBorder="1" applyAlignment="1">
      <alignment horizontal="left" vertical="center" wrapText="1" indent="5"/>
    </xf>
    <xf numFmtId="0" fontId="17" fillId="13" borderId="20" xfId="0" applyFont="1" applyFill="1" applyBorder="1" applyAlignment="1">
      <alignment vertical="center" wrapText="1"/>
    </xf>
    <xf numFmtId="0" fontId="8" fillId="9" borderId="2" xfId="0" applyFont="1" applyFill="1" applyBorder="1" applyAlignment="1">
      <alignment horizontal="center" vertical="center" wrapText="1"/>
    </xf>
    <xf numFmtId="0" fontId="16" fillId="0" borderId="0" xfId="0" applyFont="1" applyAlignment="1">
      <alignment horizontal="left" vertical="center"/>
    </xf>
    <xf numFmtId="0" fontId="3" fillId="0" borderId="0" xfId="0" applyFont="1" applyAlignment="1">
      <alignment vertical="center" wrapText="1"/>
    </xf>
    <xf numFmtId="0" fontId="40" fillId="0" borderId="2" xfId="0" applyFont="1" applyBorder="1" applyAlignment="1">
      <alignment vertical="center"/>
    </xf>
    <xf numFmtId="0" fontId="33" fillId="0" borderId="2" xfId="0" applyFont="1" applyBorder="1" applyAlignment="1">
      <alignment horizontal="center" vertical="center" wrapText="1"/>
    </xf>
    <xf numFmtId="0" fontId="33" fillId="0" borderId="2" xfId="0" applyFont="1" applyBorder="1" applyAlignment="1">
      <alignment vertical="center" wrapText="1"/>
    </xf>
    <xf numFmtId="0" fontId="33" fillId="8" borderId="2"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8" fillId="5" borderId="10" xfId="0" applyFont="1" applyFill="1" applyBorder="1" applyAlignment="1">
      <alignment vertical="center" wrapText="1"/>
    </xf>
    <xf numFmtId="0" fontId="11" fillId="0" borderId="0" xfId="0" applyFont="1" applyFill="1" applyAlignment="1">
      <alignment vertical="center" wrapText="1"/>
    </xf>
    <xf numFmtId="0" fontId="17" fillId="0" borderId="0" xfId="0" applyFont="1" applyAlignment="1">
      <alignment horizontal="left" vertical="center"/>
    </xf>
    <xf numFmtId="0" fontId="4" fillId="0" borderId="0" xfId="0" applyFont="1" applyFill="1" applyAlignment="1">
      <alignment vertical="center" wrapText="1"/>
    </xf>
    <xf numFmtId="44" fontId="27" fillId="14" borderId="9" xfId="1" applyFont="1" applyFill="1" applyBorder="1" applyAlignment="1">
      <alignment horizontal="right" vertical="center"/>
    </xf>
    <xf numFmtId="44" fontId="27" fillId="14" borderId="3" xfId="1" applyFont="1" applyFill="1" applyBorder="1" applyAlignment="1">
      <alignment horizontal="right" vertical="center"/>
    </xf>
    <xf numFmtId="0" fontId="33" fillId="0" borderId="14" xfId="0" applyFont="1" applyFill="1" applyBorder="1" applyAlignment="1">
      <alignment horizontal="center" vertical="center" wrapText="1"/>
    </xf>
    <xf numFmtId="44" fontId="3" fillId="14" borderId="21" xfId="1" applyFont="1" applyFill="1" applyBorder="1" applyAlignment="1">
      <alignment horizontal="right" vertical="center" wrapText="1"/>
    </xf>
    <xf numFmtId="44" fontId="31" fillId="6" borderId="6" xfId="1" applyFont="1" applyFill="1" applyBorder="1" applyAlignment="1" applyProtection="1">
      <alignment vertical="center" wrapText="1"/>
      <protection locked="0"/>
    </xf>
    <xf numFmtId="44" fontId="31" fillId="6" borderId="2" xfId="1" applyFont="1" applyFill="1" applyBorder="1" applyAlignment="1" applyProtection="1">
      <alignment vertical="center" wrapText="1"/>
      <protection locked="0"/>
    </xf>
    <xf numFmtId="44" fontId="31" fillId="6" borderId="6" xfId="1" applyFont="1" applyFill="1" applyBorder="1" applyAlignment="1" applyProtection="1">
      <alignment horizontal="center" vertical="center" wrapText="1"/>
      <protection locked="0"/>
    </xf>
    <xf numFmtId="44" fontId="32" fillId="15" borderId="6" xfId="1" applyFont="1" applyFill="1" applyBorder="1" applyAlignment="1" applyProtection="1">
      <alignment vertical="center" wrapText="1"/>
      <protection locked="0"/>
    </xf>
    <xf numFmtId="44" fontId="4" fillId="3" borderId="2" xfId="1" applyFont="1" applyFill="1" applyBorder="1" applyAlignment="1" applyProtection="1">
      <alignment vertical="center"/>
      <protection locked="0"/>
    </xf>
    <xf numFmtId="44" fontId="4" fillId="3" borderId="6" xfId="1" applyFont="1" applyFill="1" applyBorder="1" applyAlignment="1" applyProtection="1">
      <alignment horizontal="center" vertical="center" wrapText="1"/>
      <protection locked="0"/>
    </xf>
    <xf numFmtId="9" fontId="4" fillId="6" borderId="2" xfId="0" applyNumberFormat="1" applyFont="1" applyFill="1" applyBorder="1" applyAlignment="1" applyProtection="1">
      <alignment horizontal="center" vertical="center"/>
      <protection locked="0"/>
    </xf>
    <xf numFmtId="44" fontId="4" fillId="6" borderId="2" xfId="1" applyFont="1" applyFill="1" applyBorder="1" applyAlignment="1" applyProtection="1">
      <alignment horizontal="right" vertical="center"/>
      <protection locked="0"/>
    </xf>
    <xf numFmtId="44" fontId="4" fillId="6" borderId="6" xfId="1" applyFont="1" applyFill="1" applyBorder="1" applyAlignment="1" applyProtection="1">
      <alignment horizontal="right" vertical="center"/>
      <protection locked="0"/>
    </xf>
    <xf numFmtId="44" fontId="32" fillId="15" borderId="14" xfId="1" applyFont="1" applyFill="1" applyBorder="1" applyAlignment="1" applyProtection="1">
      <alignment vertical="center" wrapText="1"/>
      <protection locked="0"/>
    </xf>
    <xf numFmtId="9" fontId="17" fillId="0" borderId="14" xfId="0" applyNumberFormat="1" applyFont="1" applyFill="1" applyBorder="1" applyAlignment="1">
      <alignment horizontal="center"/>
    </xf>
    <xf numFmtId="9" fontId="17" fillId="12" borderId="14" xfId="0" applyNumberFormat="1" applyFont="1" applyFill="1" applyBorder="1" applyAlignment="1" applyProtection="1">
      <alignment horizontal="center"/>
      <protection locked="0"/>
    </xf>
    <xf numFmtId="44" fontId="17" fillId="12" borderId="35" xfId="3" applyFont="1" applyFill="1" applyBorder="1" applyAlignment="1" applyProtection="1">
      <alignment horizontal="center" vertical="center"/>
      <protection locked="0"/>
    </xf>
    <xf numFmtId="9" fontId="17" fillId="12" borderId="35" xfId="0" applyNumberFormat="1" applyFont="1" applyFill="1" applyBorder="1" applyAlignment="1" applyProtection="1">
      <alignment horizontal="center" vertical="center"/>
      <protection locked="0"/>
    </xf>
    <xf numFmtId="0" fontId="51" fillId="0" borderId="0" xfId="0" applyFont="1" applyAlignment="1">
      <alignment horizontal="left" vertical="center" wrapText="1"/>
    </xf>
    <xf numFmtId="0" fontId="25" fillId="0" borderId="0" xfId="0" applyFont="1" applyAlignment="1">
      <alignment horizontal="left" vertical="center" wrapText="1"/>
    </xf>
    <xf numFmtId="0" fontId="17" fillId="0" borderId="0" xfId="0" applyFont="1" applyAlignment="1">
      <alignment horizontal="left" vertical="center" wrapText="1"/>
    </xf>
    <xf numFmtId="0" fontId="0" fillId="4" borderId="0" xfId="0" applyFill="1" applyAlignment="1">
      <alignment horizontal="left" vertical="top" wrapText="1"/>
    </xf>
    <xf numFmtId="0" fontId="11" fillId="5" borderId="0" xfId="0" applyFont="1" applyFill="1" applyBorder="1" applyAlignment="1">
      <alignment horizontal="left" vertical="center" wrapText="1"/>
    </xf>
    <xf numFmtId="0" fontId="30" fillId="5" borderId="10" xfId="0" applyFont="1" applyFill="1" applyBorder="1" applyAlignment="1">
      <alignment horizontal="center" vertical="center" wrapText="1"/>
    </xf>
    <xf numFmtId="0" fontId="30" fillId="5" borderId="5" xfId="0" applyFont="1" applyFill="1" applyBorder="1" applyAlignment="1">
      <alignment horizontal="center" vertical="center" wrapText="1"/>
    </xf>
    <xf numFmtId="0" fontId="16" fillId="0" borderId="0" xfId="0" applyFont="1" applyAlignment="1">
      <alignment horizontal="left" vertical="center"/>
    </xf>
    <xf numFmtId="17" fontId="30" fillId="4" borderId="10" xfId="0" applyNumberFormat="1" applyFont="1" applyFill="1" applyBorder="1" applyAlignment="1">
      <alignment horizontal="center" vertical="center" wrapText="1"/>
    </xf>
    <xf numFmtId="17" fontId="30" fillId="4" borderId="5" xfId="0" applyNumberFormat="1" applyFont="1" applyFill="1" applyBorder="1" applyAlignment="1">
      <alignment horizontal="center" vertical="center" wrapText="1"/>
    </xf>
    <xf numFmtId="0" fontId="30" fillId="4" borderId="10" xfId="0" applyFont="1" applyFill="1" applyBorder="1" applyAlignment="1">
      <alignment horizontal="center" vertical="center" wrapText="1"/>
    </xf>
    <xf numFmtId="0" fontId="30" fillId="4" borderId="5" xfId="0" applyFont="1" applyFill="1" applyBorder="1" applyAlignment="1">
      <alignment horizontal="center" vertical="center" wrapText="1"/>
    </xf>
    <xf numFmtId="0" fontId="30" fillId="0" borderId="12" xfId="0" applyFont="1" applyBorder="1" applyAlignment="1">
      <alignment vertical="center"/>
    </xf>
    <xf numFmtId="0" fontId="30" fillId="0" borderId="6" xfId="0" applyFont="1" applyBorder="1" applyAlignment="1">
      <alignment vertical="center"/>
    </xf>
    <xf numFmtId="0" fontId="30" fillId="0" borderId="10" xfId="0" applyFont="1" applyBorder="1" applyAlignment="1">
      <alignment horizontal="center" vertical="center" wrapText="1"/>
    </xf>
    <xf numFmtId="0" fontId="30" fillId="0" borderId="5" xfId="0" applyFont="1" applyBorder="1" applyAlignment="1">
      <alignment horizontal="center" vertical="center" wrapText="1"/>
    </xf>
    <xf numFmtId="0" fontId="11" fillId="3" borderId="0" xfId="0" applyFont="1" applyFill="1" applyAlignment="1">
      <alignment horizontal="left" vertical="center"/>
    </xf>
    <xf numFmtId="0" fontId="21" fillId="2" borderId="1" xfId="0" applyFont="1" applyFill="1" applyBorder="1" applyAlignment="1">
      <alignment vertical="center" wrapText="1"/>
    </xf>
    <xf numFmtId="0" fontId="5" fillId="0" borderId="0" xfId="0" applyFont="1" applyBorder="1" applyAlignment="1">
      <alignment vertical="center"/>
    </xf>
    <xf numFmtId="0" fontId="30" fillId="4" borderId="9" xfId="0" applyFont="1" applyFill="1" applyBorder="1" applyAlignment="1">
      <alignment horizontal="center" vertical="center" wrapText="1"/>
    </xf>
    <xf numFmtId="0" fontId="30" fillId="4" borderId="4" xfId="0" applyFont="1" applyFill="1" applyBorder="1" applyAlignment="1">
      <alignment horizontal="center" vertical="center" wrapText="1"/>
    </xf>
    <xf numFmtId="0" fontId="30" fillId="4" borderId="3" xfId="0" applyFont="1" applyFill="1" applyBorder="1" applyAlignment="1">
      <alignment horizontal="center" vertical="center" wrapText="1"/>
    </xf>
    <xf numFmtId="0" fontId="30" fillId="0" borderId="10" xfId="0" applyFont="1" applyBorder="1" applyAlignment="1">
      <alignment horizontal="center" vertical="center"/>
    </xf>
    <xf numFmtId="0" fontId="30" fillId="0" borderId="5" xfId="0" applyFont="1" applyBorder="1" applyAlignment="1">
      <alignment horizontal="center" vertical="center"/>
    </xf>
    <xf numFmtId="0" fontId="33" fillId="17" borderId="9" xfId="0" applyFont="1" applyFill="1" applyBorder="1" applyAlignment="1">
      <alignment horizontal="right" vertical="center"/>
    </xf>
    <xf numFmtId="0" fontId="33" fillId="17" borderId="3" xfId="0" applyFont="1" applyFill="1" applyBorder="1" applyAlignment="1">
      <alignment horizontal="right" vertical="center"/>
    </xf>
    <xf numFmtId="0" fontId="38" fillId="0" borderId="0" xfId="0" applyFont="1" applyAlignment="1">
      <alignment horizontal="left"/>
    </xf>
    <xf numFmtId="0" fontId="38" fillId="3" borderId="0" xfId="0" applyFont="1" applyFill="1" applyAlignment="1">
      <alignment horizontal="left" vertical="center"/>
    </xf>
    <xf numFmtId="0" fontId="8" fillId="5" borderId="9" xfId="0" applyFont="1" applyFill="1" applyBorder="1" applyAlignment="1">
      <alignment horizontal="right" vertical="center" wrapText="1"/>
    </xf>
    <xf numFmtId="0" fontId="8" fillId="5" borderId="4" xfId="0" applyFont="1" applyFill="1" applyBorder="1" applyAlignment="1">
      <alignment horizontal="right" vertical="center" wrapText="1"/>
    </xf>
    <xf numFmtId="0" fontId="8" fillId="5" borderId="3" xfId="0" applyFont="1" applyFill="1" applyBorder="1" applyAlignment="1">
      <alignment horizontal="right" vertical="center" wrapText="1"/>
    </xf>
    <xf numFmtId="0" fontId="8" fillId="5" borderId="10"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4" fillId="0" borderId="1" xfId="0" applyFont="1" applyBorder="1" applyAlignment="1">
      <alignment vertical="center"/>
    </xf>
    <xf numFmtId="0" fontId="8" fillId="0" borderId="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35" fillId="11" borderId="9" xfId="0" applyFont="1" applyFill="1" applyBorder="1" applyAlignment="1">
      <alignment horizontal="center" vertical="center" wrapText="1"/>
    </xf>
    <xf numFmtId="0" fontId="35" fillId="11" borderId="4" xfId="0" applyFont="1" applyFill="1" applyBorder="1" applyAlignment="1">
      <alignment horizontal="center" vertical="center" wrapText="1"/>
    </xf>
    <xf numFmtId="0" fontId="35" fillId="11" borderId="3" xfId="0" applyFont="1" applyFill="1" applyBorder="1" applyAlignment="1">
      <alignment horizontal="center" vertical="center" wrapText="1"/>
    </xf>
    <xf numFmtId="0" fontId="11" fillId="3" borderId="0" xfId="0" applyFont="1" applyFill="1" applyAlignment="1">
      <alignment vertical="center" wrapText="1"/>
    </xf>
    <xf numFmtId="0" fontId="8" fillId="2" borderId="0" xfId="0" applyFont="1" applyFill="1" applyAlignment="1">
      <alignment vertical="center" wrapText="1"/>
    </xf>
    <xf numFmtId="0" fontId="35" fillId="7" borderId="9" xfId="0" applyFont="1" applyFill="1" applyBorder="1" applyAlignment="1">
      <alignment horizontal="center" vertical="center" wrapText="1"/>
    </xf>
    <xf numFmtId="0" fontId="35" fillId="7" borderId="4" xfId="0" applyFont="1" applyFill="1" applyBorder="1" applyAlignment="1">
      <alignment horizontal="center" vertical="center" wrapText="1"/>
    </xf>
    <xf numFmtId="0" fontId="35" fillId="7" borderId="3" xfId="0" applyFont="1" applyFill="1" applyBorder="1" applyAlignment="1">
      <alignment horizontal="center" vertical="center" wrapText="1"/>
    </xf>
    <xf numFmtId="0" fontId="4" fillId="4" borderId="14" xfId="0" applyFont="1" applyFill="1" applyBorder="1" applyAlignment="1">
      <alignment horizontal="left" vertical="center"/>
    </xf>
    <xf numFmtId="0" fontId="0" fillId="0" borderId="0" xfId="0" applyAlignment="1">
      <alignment horizontal="left" vertical="center"/>
    </xf>
    <xf numFmtId="0" fontId="11" fillId="2" borderId="0" xfId="0" applyFont="1" applyFill="1" applyAlignment="1">
      <alignment vertical="center" wrapText="1"/>
    </xf>
    <xf numFmtId="0" fontId="4" fillId="4" borderId="14" xfId="0" applyFont="1" applyFill="1" applyBorder="1" applyAlignment="1">
      <alignment horizontal="left" vertical="center" wrapText="1"/>
    </xf>
    <xf numFmtId="0" fontId="8" fillId="5" borderId="11" xfId="0" applyFont="1" applyFill="1" applyBorder="1" applyAlignment="1">
      <alignment horizontal="right" vertical="center"/>
    </xf>
    <xf numFmtId="0" fontId="8" fillId="5" borderId="40" xfId="0" applyFont="1" applyFill="1" applyBorder="1" applyAlignment="1">
      <alignment horizontal="right" vertical="center"/>
    </xf>
    <xf numFmtId="0" fontId="8" fillId="5" borderId="12" xfId="0" applyFont="1" applyFill="1" applyBorder="1" applyAlignment="1">
      <alignment horizontal="right" vertical="center"/>
    </xf>
    <xf numFmtId="0" fontId="12" fillId="4" borderId="14" xfId="0" applyFont="1" applyFill="1" applyBorder="1" applyAlignment="1">
      <alignment horizontal="left" vertical="center"/>
    </xf>
    <xf numFmtId="0" fontId="8" fillId="5" borderId="9" xfId="0" applyFont="1" applyFill="1" applyBorder="1" applyAlignment="1">
      <alignment horizontal="right" vertical="center"/>
    </xf>
    <xf numFmtId="0" fontId="8" fillId="5" borderId="4" xfId="0" applyFont="1" applyFill="1" applyBorder="1" applyAlignment="1">
      <alignment horizontal="right" vertical="center"/>
    </xf>
    <xf numFmtId="0" fontId="8" fillId="5" borderId="13" xfId="0" applyFont="1" applyFill="1" applyBorder="1" applyAlignment="1">
      <alignment horizontal="right" vertical="center"/>
    </xf>
    <xf numFmtId="0" fontId="36" fillId="7" borderId="9" xfId="0" applyFont="1" applyFill="1" applyBorder="1"/>
    <xf numFmtId="0" fontId="36" fillId="7" borderId="13" xfId="0" applyFont="1" applyFill="1" applyBorder="1"/>
    <xf numFmtId="0" fontId="36" fillId="7" borderId="7" xfId="0" applyFont="1" applyFill="1" applyBorder="1"/>
    <xf numFmtId="0" fontId="36" fillId="7" borderId="8" xfId="0" applyFont="1" applyFill="1" applyBorder="1"/>
    <xf numFmtId="0" fontId="4" fillId="7" borderId="9" xfId="0" applyFont="1" applyFill="1" applyBorder="1"/>
    <xf numFmtId="0" fontId="4" fillId="7" borderId="13" xfId="0" applyFont="1" applyFill="1" applyBorder="1"/>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6" xfId="0" applyFont="1" applyBorder="1" applyAlignment="1">
      <alignment horizontal="center" vertical="center" wrapText="1"/>
    </xf>
    <xf numFmtId="0" fontId="11" fillId="2" borderId="0" xfId="0" applyFont="1" applyFill="1" applyAlignment="1">
      <alignment horizontal="left" vertical="center" wrapText="1"/>
    </xf>
    <xf numFmtId="0" fontId="32" fillId="0" borderId="14" xfId="0" applyFont="1" applyBorder="1" applyAlignment="1">
      <alignment horizontal="center" vertical="center"/>
    </xf>
    <xf numFmtId="0" fontId="0" fillId="0" borderId="14" xfId="0" applyBorder="1" applyAlignment="1">
      <alignment horizontal="center" vertical="center"/>
    </xf>
    <xf numFmtId="0" fontId="4" fillId="14" borderId="0" xfId="0" applyFont="1" applyFill="1" applyAlignment="1">
      <alignment horizontal="left" vertical="center" wrapText="1"/>
    </xf>
    <xf numFmtId="0" fontId="17" fillId="0" borderId="0" xfId="0" applyFont="1" applyAlignment="1">
      <alignment horizontal="left" vertical="center"/>
    </xf>
    <xf numFmtId="0" fontId="11" fillId="0" borderId="7" xfId="0" applyFont="1" applyFill="1" applyBorder="1" applyAlignment="1">
      <alignment horizontal="right" vertical="center" wrapText="1"/>
    </xf>
    <xf numFmtId="0" fontId="11" fillId="0" borderId="1" xfId="0" applyFont="1" applyFill="1" applyBorder="1" applyAlignment="1">
      <alignment horizontal="right" vertical="center" wrapText="1"/>
    </xf>
    <xf numFmtId="0" fontId="17" fillId="0" borderId="29" xfId="0" applyFont="1" applyBorder="1" applyAlignment="1">
      <alignment horizontal="center" vertical="center" wrapText="1"/>
    </xf>
    <xf numFmtId="0" fontId="17" fillId="0" borderId="25" xfId="0" applyFont="1" applyBorder="1" applyAlignment="1">
      <alignment horizontal="center" vertical="center" wrapText="1"/>
    </xf>
    <xf numFmtId="44" fontId="17" fillId="12" borderId="29" xfId="3" applyFont="1" applyFill="1" applyBorder="1" applyAlignment="1" applyProtection="1">
      <alignment horizontal="center" vertical="center"/>
      <protection locked="0"/>
    </xf>
    <xf numFmtId="44" fontId="17" fillId="12" borderId="25" xfId="3" applyFont="1" applyFill="1" applyBorder="1" applyAlignment="1" applyProtection="1">
      <alignment horizontal="center" vertical="center"/>
      <protection locked="0"/>
    </xf>
    <xf numFmtId="0" fontId="17" fillId="16" borderId="29" xfId="0" applyFont="1" applyFill="1" applyBorder="1" applyAlignment="1">
      <alignment horizontal="center" vertical="center"/>
    </xf>
    <xf numFmtId="0" fontId="17" fillId="16" borderId="25" xfId="0" applyFont="1" applyFill="1" applyBorder="1" applyAlignment="1">
      <alignment horizontal="center" vertical="center"/>
    </xf>
    <xf numFmtId="0" fontId="17" fillId="13" borderId="27" xfId="0" applyFont="1" applyFill="1" applyBorder="1" applyAlignment="1">
      <alignment horizontal="center" vertical="center" wrapText="1"/>
    </xf>
    <xf numFmtId="0" fontId="17" fillId="13" borderId="28" xfId="0" applyFont="1" applyFill="1" applyBorder="1" applyAlignment="1">
      <alignment horizontal="center" vertical="center" wrapText="1"/>
    </xf>
    <xf numFmtId="44" fontId="17" fillId="0" borderId="27" xfId="3" applyFont="1" applyBorder="1" applyAlignment="1">
      <alignment horizontal="center" vertical="center"/>
    </xf>
    <xf numFmtId="44" fontId="17" fillId="0" borderId="28" xfId="3" applyFont="1" applyBorder="1" applyAlignment="1">
      <alignment horizontal="center" vertical="center"/>
    </xf>
    <xf numFmtId="0" fontId="17" fillId="11" borderId="37" xfId="0" applyFont="1" applyFill="1" applyBorder="1" applyAlignment="1">
      <alignment horizontal="center" vertical="center" wrapText="1"/>
    </xf>
    <xf numFmtId="0" fontId="17" fillId="11" borderId="38" xfId="0" applyFont="1" applyFill="1" applyBorder="1" applyAlignment="1">
      <alignment horizontal="center" vertical="center" wrapText="1"/>
    </xf>
    <xf numFmtId="0" fontId="17" fillId="11" borderId="41" xfId="0" applyFont="1" applyFill="1" applyBorder="1" applyAlignment="1">
      <alignment horizontal="center" vertical="center" wrapText="1"/>
    </xf>
    <xf numFmtId="0" fontId="17" fillId="0" borderId="26" xfId="0" applyFont="1" applyBorder="1" applyAlignment="1">
      <alignment horizontal="center" vertical="center" wrapText="1"/>
    </xf>
    <xf numFmtId="0" fontId="17" fillId="0" borderId="15" xfId="0" applyFont="1" applyBorder="1" applyAlignment="1">
      <alignment horizontal="center" vertical="center" wrapText="1"/>
    </xf>
    <xf numFmtId="9" fontId="17" fillId="13" borderId="26" xfId="0" applyNumberFormat="1" applyFont="1" applyFill="1" applyBorder="1" applyAlignment="1">
      <alignment horizontal="center" vertical="center"/>
    </xf>
    <xf numFmtId="9" fontId="17" fillId="13" borderId="15" xfId="0" applyNumberFormat="1" applyFont="1" applyFill="1" applyBorder="1" applyAlignment="1">
      <alignment horizontal="center" vertical="center"/>
    </xf>
    <xf numFmtId="44" fontId="17" fillId="13" borderId="26" xfId="3" applyFont="1" applyFill="1" applyBorder="1" applyAlignment="1">
      <alignment horizontal="center" vertical="center"/>
    </xf>
    <xf numFmtId="44" fontId="17" fillId="13" borderId="15" xfId="3" applyFont="1" applyFill="1" applyBorder="1" applyAlignment="1">
      <alignment horizontal="center" vertical="center"/>
    </xf>
    <xf numFmtId="44" fontId="17" fillId="0" borderId="30" xfId="0" applyNumberFormat="1" applyFont="1" applyBorder="1" applyAlignment="1">
      <alignment horizontal="center" vertical="center"/>
    </xf>
    <xf numFmtId="44" fontId="17" fillId="0" borderId="23" xfId="0" applyNumberFormat="1" applyFont="1" applyBorder="1" applyAlignment="1">
      <alignment horizontal="center" vertical="center"/>
    </xf>
    <xf numFmtId="44" fontId="17" fillId="0" borderId="19" xfId="0" applyNumberFormat="1" applyFont="1" applyBorder="1" applyAlignment="1">
      <alignment horizontal="center" vertical="center"/>
    </xf>
    <xf numFmtId="44" fontId="17" fillId="12" borderId="15" xfId="3" applyFont="1" applyFill="1" applyBorder="1" applyAlignment="1" applyProtection="1">
      <alignment vertical="center"/>
      <protection locked="0"/>
    </xf>
    <xf numFmtId="44" fontId="17" fillId="12" borderId="14" xfId="3" applyFont="1" applyFill="1" applyBorder="1" applyAlignment="1" applyProtection="1">
      <alignment vertical="center"/>
      <protection locked="0"/>
    </xf>
    <xf numFmtId="44" fontId="17" fillId="12" borderId="26" xfId="3" applyFont="1" applyFill="1" applyBorder="1" applyAlignment="1" applyProtection="1">
      <alignment vertical="center"/>
      <protection locked="0"/>
    </xf>
    <xf numFmtId="0" fontId="17" fillId="0" borderId="14" xfId="0" applyFont="1" applyBorder="1" applyAlignment="1">
      <alignment horizontal="center" vertical="center" wrapText="1"/>
    </xf>
    <xf numFmtId="44" fontId="4" fillId="0" borderId="26" xfId="1" applyFont="1" applyFill="1" applyBorder="1" applyAlignment="1">
      <alignment horizontal="center" vertical="center" wrapText="1"/>
    </xf>
    <xf numFmtId="44" fontId="4" fillId="0" borderId="29" xfId="1" applyFont="1" applyFill="1" applyBorder="1" applyAlignment="1">
      <alignment horizontal="center" vertical="center" wrapText="1"/>
    </xf>
    <xf numFmtId="9" fontId="17" fillId="12" borderId="14" xfId="0" applyNumberFormat="1" applyFont="1" applyFill="1" applyBorder="1" applyAlignment="1" applyProtection="1">
      <alignment horizontal="center" vertical="center"/>
      <protection locked="0"/>
    </xf>
    <xf numFmtId="0" fontId="17" fillId="12" borderId="14" xfId="0" applyFont="1" applyFill="1" applyBorder="1" applyAlignment="1" applyProtection="1">
      <alignment horizontal="center" vertical="center"/>
      <protection locked="0"/>
    </xf>
    <xf numFmtId="0" fontId="17" fillId="12" borderId="26" xfId="0" applyFont="1" applyFill="1" applyBorder="1" applyAlignment="1" applyProtection="1">
      <alignment horizontal="center" vertical="center"/>
      <protection locked="0"/>
    </xf>
    <xf numFmtId="44" fontId="17" fillId="13" borderId="27" xfId="0" applyNumberFormat="1" applyFont="1" applyFill="1" applyBorder="1" applyAlignment="1">
      <alignment horizontal="center" vertical="center"/>
    </xf>
    <xf numFmtId="0" fontId="17" fillId="13" borderId="28" xfId="0" applyFont="1" applyFill="1" applyBorder="1" applyAlignment="1">
      <alignment horizontal="center" vertical="center"/>
    </xf>
    <xf numFmtId="9" fontId="17" fillId="13" borderId="27" xfId="0" applyNumberFormat="1" applyFont="1" applyFill="1" applyBorder="1" applyAlignment="1">
      <alignment horizontal="center" vertical="center"/>
    </xf>
    <xf numFmtId="9" fontId="17" fillId="13" borderId="28" xfId="0" applyNumberFormat="1" applyFont="1" applyFill="1" applyBorder="1" applyAlignment="1">
      <alignment horizontal="center" vertical="center"/>
    </xf>
    <xf numFmtId="0" fontId="17" fillId="0" borderId="27" xfId="0" applyFont="1" applyBorder="1" applyAlignment="1">
      <alignment horizontal="center" vertical="center" wrapText="1"/>
    </xf>
    <xf numFmtId="0" fontId="17" fillId="0" borderId="28" xfId="0" applyFont="1" applyBorder="1" applyAlignment="1">
      <alignment horizontal="center" vertical="center" wrapText="1"/>
    </xf>
    <xf numFmtId="44" fontId="17" fillId="12" borderId="24" xfId="1" applyFont="1" applyFill="1" applyBorder="1" applyAlignment="1" applyProtection="1">
      <alignment horizontal="center" vertical="center"/>
      <protection locked="0"/>
    </xf>
    <xf numFmtId="44" fontId="17" fillId="12" borderId="25" xfId="1" applyFont="1" applyFill="1" applyBorder="1" applyAlignment="1" applyProtection="1">
      <alignment horizontal="center" vertical="center"/>
      <protection locked="0"/>
    </xf>
    <xf numFmtId="44" fontId="17" fillId="0" borderId="39" xfId="0" applyNumberFormat="1" applyFont="1" applyBorder="1" applyAlignment="1">
      <alignment horizontal="center" vertical="center"/>
    </xf>
    <xf numFmtId="44" fontId="17" fillId="0" borderId="31" xfId="0" applyNumberFormat="1" applyFont="1" applyBorder="1" applyAlignment="1">
      <alignment horizontal="center" vertical="center"/>
    </xf>
    <xf numFmtId="44" fontId="17" fillId="0" borderId="36" xfId="0" applyNumberFormat="1" applyFont="1" applyBorder="1" applyAlignment="1">
      <alignment horizontal="center" vertical="center"/>
    </xf>
    <xf numFmtId="44" fontId="17" fillId="0" borderId="17" xfId="0" applyNumberFormat="1" applyFont="1" applyBorder="1" applyAlignment="1">
      <alignment horizontal="center" vertical="center"/>
    </xf>
    <xf numFmtId="44" fontId="17" fillId="0" borderId="21" xfId="0" applyNumberFormat="1" applyFont="1" applyBorder="1" applyAlignment="1">
      <alignment horizontal="center" vertical="center"/>
    </xf>
    <xf numFmtId="0" fontId="17" fillId="16" borderId="24" xfId="0" applyFont="1" applyFill="1" applyBorder="1" applyAlignment="1">
      <alignment horizontal="center" vertical="center"/>
    </xf>
    <xf numFmtId="44" fontId="17" fillId="0" borderId="19" xfId="0" applyNumberFormat="1" applyFont="1" applyBorder="1" applyAlignment="1">
      <alignment horizontal="right" vertical="center"/>
    </xf>
    <xf numFmtId="0" fontId="17" fillId="0" borderId="19" xfId="0" applyFont="1" applyBorder="1" applyAlignment="1">
      <alignment horizontal="right" vertical="center"/>
    </xf>
    <xf numFmtId="0" fontId="17" fillId="0" borderId="30" xfId="0" applyFont="1" applyBorder="1" applyAlignment="1">
      <alignment horizontal="right" vertical="center"/>
    </xf>
    <xf numFmtId="44" fontId="17" fillId="13" borderId="17" xfId="0" applyNumberFormat="1" applyFont="1" applyFill="1" applyBorder="1" applyAlignment="1">
      <alignment horizontal="center" vertical="center"/>
    </xf>
    <xf numFmtId="44" fontId="17" fillId="13" borderId="21" xfId="0" applyNumberFormat="1" applyFont="1" applyFill="1" applyBorder="1" applyAlignment="1">
      <alignment horizontal="center" vertical="center"/>
    </xf>
  </cellXfs>
  <cellStyles count="4">
    <cellStyle name="Currency" xfId="1" builtinId="4"/>
    <cellStyle name="Currency 2" xf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gcdocs.gc.ca/Roaming/OpenText/OTEdit/gcdocs_gc_ca-tpsgc-pwgsc/AppData/Local/Microsoft/Windows/INetCache/AppData/Local/Microsoft/Windows/INetCache/AppData/Local/Microsoft/Windows/INetCache/Content.Outlook/AppData/Roaming/OpenText/OTEdit/EC_TPSGC-PWGSC/AppData/Local/Roaming/OpenText/OTEdit/EC_TPSGC-PWGSC/c232358124/GB%20Financial%20Evaluation%20(V3).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zoomScale="115" zoomScaleNormal="115" workbookViewId="0">
      <selection activeCell="C26" sqref="C26"/>
    </sheetView>
  </sheetViews>
  <sheetFormatPr defaultRowHeight="15" x14ac:dyDescent="0.25"/>
  <cols>
    <col min="1" max="1" width="42.85546875" customWidth="1"/>
    <col min="2" max="2" width="18.28515625" customWidth="1"/>
    <col min="3" max="3" width="23.7109375" bestFit="1" customWidth="1"/>
  </cols>
  <sheetData>
    <row r="1" spans="1:16" ht="15.75" x14ac:dyDescent="0.25">
      <c r="A1" s="75" t="s">
        <v>2</v>
      </c>
      <c r="B1" s="50"/>
      <c r="C1" s="50"/>
      <c r="D1" s="50"/>
      <c r="E1" s="50"/>
      <c r="F1" s="50"/>
      <c r="G1" s="50"/>
    </row>
    <row r="2" spans="1:16" x14ac:dyDescent="0.25">
      <c r="A2" s="50"/>
      <c r="B2" s="50"/>
      <c r="C2" s="50"/>
      <c r="D2" s="50"/>
      <c r="E2" s="50"/>
      <c r="F2" s="50"/>
      <c r="G2" s="50"/>
    </row>
    <row r="3" spans="1:16" x14ac:dyDescent="0.25">
      <c r="A3" s="60" t="s">
        <v>3</v>
      </c>
      <c r="B3" s="50"/>
      <c r="C3" s="50"/>
      <c r="D3" s="50"/>
      <c r="E3" s="50"/>
      <c r="F3" s="50"/>
      <c r="G3" s="50"/>
    </row>
    <row r="4" spans="1:16" x14ac:dyDescent="0.25">
      <c r="A4" s="60"/>
      <c r="B4" s="50"/>
      <c r="C4" s="50"/>
      <c r="D4" s="50"/>
      <c r="E4" s="50"/>
      <c r="F4" s="50"/>
      <c r="G4" s="50"/>
    </row>
    <row r="5" spans="1:16" ht="15" customHeight="1" x14ac:dyDescent="0.25">
      <c r="A5" s="197" t="s">
        <v>4</v>
      </c>
      <c r="B5" s="197"/>
      <c r="C5" s="197"/>
      <c r="D5" s="197"/>
      <c r="E5" s="197"/>
      <c r="F5" s="197"/>
      <c r="G5" s="197"/>
    </row>
    <row r="6" spans="1:16" x14ac:dyDescent="0.25">
      <c r="A6" s="50"/>
      <c r="B6" s="50"/>
      <c r="C6" s="50"/>
      <c r="D6" s="50"/>
      <c r="E6" s="50"/>
      <c r="F6" s="50"/>
      <c r="G6" s="50"/>
    </row>
    <row r="7" spans="1:16" ht="18" x14ac:dyDescent="0.25">
      <c r="A7" s="61" t="s">
        <v>0</v>
      </c>
      <c r="B7" s="50"/>
      <c r="C7" s="50"/>
      <c r="D7" s="50"/>
      <c r="E7" s="50"/>
      <c r="F7" s="50"/>
      <c r="G7" s="50"/>
    </row>
    <row r="8" spans="1:16" x14ac:dyDescent="0.25">
      <c r="A8" s="45"/>
      <c r="B8" s="45"/>
      <c r="C8" s="48"/>
      <c r="D8" s="50"/>
      <c r="E8" s="50"/>
      <c r="F8" s="50"/>
      <c r="G8" s="50"/>
    </row>
    <row r="9" spans="1:16" ht="15.75" customHeight="1" thickBot="1" x14ac:dyDescent="0.3">
      <c r="A9" s="62" t="s">
        <v>207</v>
      </c>
      <c r="B9" s="63"/>
      <c r="C9" s="155" t="s">
        <v>208</v>
      </c>
      <c r="D9" s="50"/>
      <c r="E9" s="50"/>
    </row>
    <row r="10" spans="1:16" x14ac:dyDescent="0.25">
      <c r="A10" s="64" t="s">
        <v>152</v>
      </c>
      <c r="B10" s="65">
        <f>'Table 1 Phase-in _ Phase-out '!J10</f>
        <v>0</v>
      </c>
      <c r="C10" s="65">
        <f>B10</f>
        <v>0</v>
      </c>
      <c r="D10" s="50"/>
      <c r="E10" s="198" t="s">
        <v>206</v>
      </c>
      <c r="F10" s="198"/>
      <c r="G10" s="198"/>
      <c r="H10" s="198"/>
      <c r="I10" s="198"/>
      <c r="J10" s="198"/>
      <c r="K10" s="198"/>
      <c r="L10" s="198"/>
      <c r="M10" s="198"/>
    </row>
    <row r="11" spans="1:16" s="36" customFormat="1" x14ac:dyDescent="0.25">
      <c r="A11" s="66" t="s">
        <v>148</v>
      </c>
      <c r="B11" s="67">
        <f>'Table 2 Operations and Maint.'!D17</f>
        <v>0</v>
      </c>
      <c r="C11" s="67">
        <f>B11*20</f>
        <v>0</v>
      </c>
      <c r="D11" s="50"/>
      <c r="E11" s="198"/>
      <c r="F11" s="198"/>
      <c r="G11" s="198"/>
      <c r="H11" s="198"/>
      <c r="I11" s="198"/>
      <c r="J11" s="198"/>
      <c r="K11" s="198"/>
      <c r="L11" s="198"/>
      <c r="M11" s="198"/>
    </row>
    <row r="12" spans="1:16" x14ac:dyDescent="0.25">
      <c r="A12" s="68" t="s">
        <v>173</v>
      </c>
      <c r="B12" s="69">
        <f>'Table 3 Transient Servicing'!D74</f>
        <v>0</v>
      </c>
      <c r="C12" s="67">
        <f t="shared" ref="C12:C18" si="0">B12*20</f>
        <v>0</v>
      </c>
      <c r="D12" s="50"/>
      <c r="E12" s="198"/>
      <c r="F12" s="198"/>
      <c r="G12" s="198"/>
      <c r="H12" s="198"/>
      <c r="I12" s="198"/>
      <c r="J12" s="198"/>
      <c r="K12" s="198"/>
      <c r="L12" s="198"/>
      <c r="M12" s="198"/>
    </row>
    <row r="13" spans="1:16" x14ac:dyDescent="0.25">
      <c r="A13" s="68" t="s">
        <v>149</v>
      </c>
      <c r="B13" s="69">
        <f>'Table 4  Food Services'!D36</f>
        <v>0</v>
      </c>
      <c r="C13" s="67">
        <f t="shared" si="0"/>
        <v>0</v>
      </c>
      <c r="D13" s="50"/>
      <c r="E13" s="198"/>
      <c r="F13" s="198"/>
      <c r="G13" s="198"/>
      <c r="H13" s="198"/>
      <c r="I13" s="198"/>
      <c r="J13" s="198"/>
      <c r="K13" s="198"/>
      <c r="L13" s="198"/>
      <c r="M13" s="198"/>
    </row>
    <row r="14" spans="1:16" x14ac:dyDescent="0.25">
      <c r="A14" s="68" t="s">
        <v>150</v>
      </c>
      <c r="B14" s="69">
        <f>'Table 5 Task Authorization Rate'!D40</f>
        <v>500000</v>
      </c>
      <c r="C14" s="67">
        <f t="shared" si="0"/>
        <v>10000000</v>
      </c>
      <c r="D14" s="50"/>
      <c r="E14" s="198"/>
      <c r="F14" s="198"/>
      <c r="G14" s="198"/>
      <c r="H14" s="198"/>
      <c r="I14" s="198"/>
      <c r="J14" s="198"/>
      <c r="K14" s="198"/>
      <c r="L14" s="198"/>
      <c r="M14" s="198"/>
      <c r="N14" s="133"/>
      <c r="O14" s="133"/>
      <c r="P14" s="133"/>
    </row>
    <row r="15" spans="1:16" x14ac:dyDescent="0.25">
      <c r="A15" s="68" t="s">
        <v>151</v>
      </c>
      <c r="B15" s="69">
        <f>'Table 6 Miscellaneous Rates'!E20</f>
        <v>0</v>
      </c>
      <c r="C15" s="67">
        <f t="shared" si="0"/>
        <v>0</v>
      </c>
      <c r="D15" s="50"/>
      <c r="E15" s="50"/>
      <c r="F15" s="50"/>
      <c r="G15" s="50"/>
      <c r="H15" s="133"/>
      <c r="I15" s="133"/>
      <c r="J15" s="133"/>
      <c r="K15" s="133"/>
      <c r="L15" s="133"/>
      <c r="M15" s="133"/>
      <c r="N15" s="133"/>
      <c r="O15" s="133"/>
      <c r="P15" s="133"/>
    </row>
    <row r="16" spans="1:16" s="36" customFormat="1" x14ac:dyDescent="0.25">
      <c r="A16" s="68" t="s">
        <v>174</v>
      </c>
      <c r="B16" s="69">
        <f>'Table 7 SNIC'!D8</f>
        <v>0</v>
      </c>
      <c r="C16" s="67">
        <f t="shared" si="0"/>
        <v>0</v>
      </c>
      <c r="D16" s="50"/>
      <c r="E16" s="50"/>
      <c r="F16" s="50"/>
      <c r="G16" s="50"/>
      <c r="H16"/>
      <c r="I16"/>
      <c r="J16"/>
      <c r="K16"/>
      <c r="L16"/>
      <c r="M16"/>
      <c r="N16"/>
      <c r="O16"/>
      <c r="P16"/>
    </row>
    <row r="17" spans="1:16" x14ac:dyDescent="0.25">
      <c r="A17" s="68" t="s">
        <v>175</v>
      </c>
      <c r="B17" s="69">
        <f>'TABLE 8 RPOps cost plus'!E49</f>
        <v>7220000</v>
      </c>
      <c r="C17" s="67">
        <f t="shared" si="0"/>
        <v>144400000</v>
      </c>
      <c r="D17" s="50"/>
      <c r="E17" s="50"/>
      <c r="F17" s="50"/>
      <c r="G17" s="50"/>
    </row>
    <row r="18" spans="1:16" ht="15.75" thickBot="1" x14ac:dyDescent="0.3">
      <c r="A18" s="70" t="s">
        <v>153</v>
      </c>
      <c r="B18" s="180">
        <f>SUM(B10:B17)*0.02</f>
        <v>154400</v>
      </c>
      <c r="C18" s="180">
        <f t="shared" si="0"/>
        <v>3088000</v>
      </c>
      <c r="D18" s="50"/>
      <c r="E18" s="50"/>
      <c r="F18" s="50"/>
      <c r="G18" s="50"/>
      <c r="H18" s="36"/>
      <c r="I18" s="36"/>
      <c r="J18" s="36"/>
      <c r="K18" s="36"/>
      <c r="L18" s="36"/>
      <c r="M18" s="36"/>
      <c r="N18" s="36"/>
      <c r="O18" s="36"/>
      <c r="P18" s="36"/>
    </row>
    <row r="19" spans="1:16" ht="15.75" thickBot="1" x14ac:dyDescent="0.3">
      <c r="A19" s="72"/>
      <c r="B19" s="73"/>
      <c r="C19" s="71"/>
      <c r="D19" s="50"/>
      <c r="E19" s="50"/>
      <c r="F19" s="50"/>
      <c r="G19" s="50"/>
    </row>
    <row r="20" spans="1:16" ht="15.75" thickBot="1" x14ac:dyDescent="0.3">
      <c r="A20" s="74" t="s">
        <v>1</v>
      </c>
      <c r="B20" s="177">
        <f>SUM(B10:B19)</f>
        <v>7874400</v>
      </c>
      <c r="C20" s="178">
        <f>SUM(C10:C19)</f>
        <v>157488000</v>
      </c>
      <c r="D20" s="50"/>
      <c r="E20" s="50"/>
      <c r="F20" s="50"/>
      <c r="G20" s="50"/>
    </row>
    <row r="21" spans="1:16" x14ac:dyDescent="0.25">
      <c r="A21" s="48"/>
      <c r="B21" s="48"/>
      <c r="C21" s="48"/>
      <c r="D21" s="50"/>
      <c r="E21" s="50"/>
      <c r="F21" s="50"/>
      <c r="G21" s="50"/>
    </row>
    <row r="22" spans="1:16" ht="27" customHeight="1" x14ac:dyDescent="0.25">
      <c r="A22" s="195" t="s">
        <v>237</v>
      </c>
      <c r="B22" s="195"/>
      <c r="C22" s="195"/>
      <c r="D22" s="195"/>
      <c r="E22" s="195"/>
      <c r="F22" s="195"/>
      <c r="G22" s="195"/>
    </row>
    <row r="23" spans="1:16" ht="25.15" customHeight="1" x14ac:dyDescent="0.25">
      <c r="A23" s="196" t="s">
        <v>188</v>
      </c>
      <c r="B23" s="196"/>
      <c r="C23" s="196"/>
      <c r="D23" s="196"/>
      <c r="E23" s="196"/>
      <c r="F23" s="196"/>
      <c r="G23" s="196"/>
      <c r="H23" s="36"/>
      <c r="I23" s="36"/>
      <c r="J23" s="36"/>
      <c r="K23" s="36"/>
      <c r="L23" s="36"/>
      <c r="M23" s="36"/>
      <c r="N23" s="36"/>
      <c r="O23" s="36"/>
      <c r="P23" s="36"/>
    </row>
    <row r="28" spans="1:16" x14ac:dyDescent="0.25">
      <c r="G28" s="103"/>
      <c r="H28" s="103"/>
      <c r="I28" s="103"/>
      <c r="J28" s="103"/>
      <c r="K28" s="103"/>
      <c r="L28" s="103"/>
      <c r="M28" s="103"/>
      <c r="N28" s="103"/>
      <c r="O28" s="103"/>
      <c r="P28" s="103"/>
    </row>
    <row r="29" spans="1:16" x14ac:dyDescent="0.25">
      <c r="G29" s="103"/>
      <c r="H29" s="36"/>
      <c r="I29" s="36"/>
      <c r="J29" s="36"/>
      <c r="K29" s="36"/>
      <c r="L29" s="36"/>
      <c r="M29" s="36"/>
      <c r="N29" s="36"/>
      <c r="O29" s="36"/>
      <c r="P29" s="36"/>
    </row>
    <row r="30" spans="1:16" x14ac:dyDescent="0.25">
      <c r="G30" s="103"/>
      <c r="H30" s="36"/>
      <c r="I30" s="36"/>
      <c r="J30" s="36"/>
      <c r="K30" s="36"/>
      <c r="L30" s="36"/>
      <c r="M30" s="36"/>
      <c r="N30" s="36"/>
      <c r="O30" s="36"/>
      <c r="P30" s="36"/>
    </row>
    <row r="31" spans="1:16" x14ac:dyDescent="0.25">
      <c r="G31" s="103"/>
      <c r="H31" s="36"/>
      <c r="I31" s="36"/>
      <c r="J31" s="36"/>
      <c r="K31" s="36"/>
      <c r="L31" s="36"/>
      <c r="M31" s="36"/>
      <c r="N31" s="36"/>
      <c r="O31" s="36"/>
      <c r="P31" s="36"/>
    </row>
    <row r="32" spans="1:16" x14ac:dyDescent="0.25">
      <c r="G32" s="103"/>
      <c r="H32" s="36"/>
      <c r="I32" s="36"/>
      <c r="J32" s="36"/>
      <c r="K32" s="36"/>
      <c r="L32" s="36"/>
      <c r="M32" s="36"/>
      <c r="N32" s="36"/>
      <c r="O32" s="36"/>
      <c r="P32" s="36"/>
    </row>
    <row r="33" spans="7:16" x14ac:dyDescent="0.25">
      <c r="G33" s="103"/>
      <c r="H33" s="36"/>
      <c r="I33" s="36"/>
      <c r="J33" s="36"/>
      <c r="K33" s="36"/>
      <c r="L33" s="36"/>
      <c r="M33" s="36"/>
      <c r="N33" s="36"/>
      <c r="O33" s="36"/>
      <c r="P33" s="36"/>
    </row>
    <row r="34" spans="7:16" x14ac:dyDescent="0.25">
      <c r="G34" s="103"/>
      <c r="H34" s="103"/>
      <c r="I34" s="103"/>
      <c r="J34" s="103"/>
      <c r="K34" s="103"/>
      <c r="L34" s="103"/>
      <c r="M34" s="103"/>
      <c r="N34" s="103"/>
      <c r="O34" s="103"/>
      <c r="P34" s="103"/>
    </row>
    <row r="35" spans="7:16" x14ac:dyDescent="0.25">
      <c r="G35" s="103"/>
      <c r="H35" s="103"/>
      <c r="I35" s="103"/>
      <c r="J35" s="103"/>
      <c r="K35" s="103"/>
      <c r="L35" s="103"/>
      <c r="M35" s="103"/>
      <c r="N35" s="103"/>
      <c r="O35" s="103"/>
      <c r="P35" s="103"/>
    </row>
    <row r="36" spans="7:16" x14ac:dyDescent="0.25">
      <c r="G36" s="103"/>
      <c r="H36" s="103"/>
      <c r="I36" s="103"/>
      <c r="J36" s="103"/>
      <c r="K36" s="103"/>
      <c r="L36" s="103"/>
      <c r="M36" s="103"/>
      <c r="N36" s="103"/>
      <c r="O36" s="103"/>
      <c r="P36" s="103"/>
    </row>
    <row r="37" spans="7:16" x14ac:dyDescent="0.25">
      <c r="G37" s="103"/>
      <c r="H37" s="103"/>
      <c r="I37" s="103"/>
      <c r="J37" s="103"/>
      <c r="K37" s="103"/>
      <c r="L37" s="103"/>
      <c r="M37" s="103"/>
      <c r="N37" s="103"/>
      <c r="O37" s="103"/>
      <c r="P37" s="103"/>
    </row>
  </sheetData>
  <sheetProtection sheet="1" objects="1" scenarios="1" formatCells="0" formatColumns="0" formatRows="0" insertColumns="0" insertRows="0" insertHyperlinks="0" deleteColumns="0" deleteRows="0"/>
  <mergeCells count="4">
    <mergeCell ref="A22:G22"/>
    <mergeCell ref="A23:G23"/>
    <mergeCell ref="A5:G5"/>
    <mergeCell ref="E10:M14"/>
  </mergeCells>
  <hyperlinks>
    <hyperlink ref="A9" r:id="rId1" location="'Fixed Prices'!Print_Area" display="../../AppData/Roaming/OpenText/OTEdit/EC_TPSGC-PWGSC/c232358124/GB Financial Evaluation (V3).xlsx - 'Fixed Prices'!Print_Area"/>
  </hyperlinks>
  <pageMargins left="0.7" right="0.7" top="0.75" bottom="0.75" header="0.3" footer="0.3"/>
  <pageSetup paperSize="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zoomScaleNormal="100" workbookViewId="0">
      <selection activeCell="H23" sqref="H23"/>
    </sheetView>
  </sheetViews>
  <sheetFormatPr defaultRowHeight="15" x14ac:dyDescent="0.25"/>
  <cols>
    <col min="2" max="2" width="41" customWidth="1"/>
    <col min="3" max="3" width="12.28515625" customWidth="1"/>
    <col min="4" max="4" width="12.5703125" customWidth="1"/>
    <col min="5" max="5" width="12.28515625" customWidth="1"/>
    <col min="6" max="6" width="13" customWidth="1"/>
    <col min="7" max="7" width="11.85546875" customWidth="1"/>
    <col min="8" max="8" width="11.7109375" customWidth="1"/>
    <col min="9" max="9" width="12.28515625" customWidth="1"/>
    <col min="10" max="10" width="19" customWidth="1"/>
  </cols>
  <sheetData>
    <row r="1" spans="1:14" ht="19.5" customHeight="1" x14ac:dyDescent="0.25">
      <c r="A1" s="202" t="s">
        <v>147</v>
      </c>
      <c r="B1" s="202"/>
      <c r="C1" s="202"/>
      <c r="D1" s="202"/>
    </row>
    <row r="2" spans="1:14" ht="19.5" customHeight="1" x14ac:dyDescent="0.25">
      <c r="A2" s="211" t="s">
        <v>146</v>
      </c>
      <c r="B2" s="211"/>
      <c r="C2" s="211"/>
      <c r="D2" s="2"/>
      <c r="E2" s="2"/>
      <c r="F2" s="2"/>
      <c r="G2" s="2"/>
      <c r="H2" s="2"/>
      <c r="I2" s="2"/>
      <c r="J2" s="2"/>
      <c r="K2" s="36"/>
      <c r="L2" s="36"/>
      <c r="M2" s="36"/>
      <c r="N2" s="36"/>
    </row>
    <row r="3" spans="1:14" x14ac:dyDescent="0.25">
      <c r="A3" s="213"/>
      <c r="B3" s="213"/>
      <c r="C3" s="1"/>
      <c r="D3" s="1"/>
      <c r="E3" s="1"/>
      <c r="F3" s="1"/>
      <c r="G3" s="1"/>
      <c r="H3" s="1"/>
      <c r="I3" s="1"/>
      <c r="J3" s="2"/>
      <c r="K3" s="36"/>
      <c r="L3" s="36"/>
      <c r="M3" s="36"/>
    </row>
    <row r="4" spans="1:14" ht="35.25" customHeight="1" thickBot="1" x14ac:dyDescent="0.3">
      <c r="A4" s="212" t="s">
        <v>6</v>
      </c>
      <c r="B4" s="212"/>
      <c r="C4" s="212"/>
      <c r="D4" s="212"/>
      <c r="E4" s="212"/>
      <c r="F4" s="212"/>
      <c r="G4" s="212"/>
      <c r="H4" s="212"/>
      <c r="I4" s="4"/>
      <c r="J4" s="3"/>
      <c r="K4" s="36"/>
      <c r="L4" s="36"/>
      <c r="M4" s="36"/>
    </row>
    <row r="5" spans="1:14" ht="86.25" customHeight="1" thickBot="1" x14ac:dyDescent="0.3">
      <c r="A5" s="90"/>
      <c r="B5" s="91"/>
      <c r="C5" s="214" t="s">
        <v>138</v>
      </c>
      <c r="D5" s="215"/>
      <c r="E5" s="215"/>
      <c r="F5" s="215"/>
      <c r="G5" s="215"/>
      <c r="H5" s="216"/>
      <c r="I5" s="92" t="s">
        <v>7</v>
      </c>
      <c r="J5" s="93"/>
      <c r="K5" s="36"/>
      <c r="L5" s="102"/>
    </row>
    <row r="6" spans="1:14" ht="14.45" customHeight="1" x14ac:dyDescent="0.25">
      <c r="A6" s="217"/>
      <c r="B6" s="217"/>
      <c r="C6" s="203">
        <v>44287</v>
      </c>
      <c r="D6" s="203">
        <v>44317</v>
      </c>
      <c r="E6" s="203">
        <v>44348</v>
      </c>
      <c r="F6" s="203">
        <v>44378</v>
      </c>
      <c r="G6" s="203">
        <v>44409</v>
      </c>
      <c r="H6" s="203">
        <v>44440</v>
      </c>
      <c r="I6" s="205" t="s">
        <v>8</v>
      </c>
      <c r="J6" s="207"/>
      <c r="K6" s="36"/>
      <c r="L6" s="36"/>
      <c r="M6" s="36"/>
      <c r="N6" s="102"/>
    </row>
    <row r="7" spans="1:14" ht="15.75" customHeight="1" thickBot="1" x14ac:dyDescent="0.3">
      <c r="A7" s="218"/>
      <c r="B7" s="218"/>
      <c r="C7" s="204"/>
      <c r="D7" s="204"/>
      <c r="E7" s="204"/>
      <c r="F7" s="204"/>
      <c r="G7" s="204"/>
      <c r="H7" s="204"/>
      <c r="I7" s="206"/>
      <c r="J7" s="208"/>
      <c r="K7" s="36"/>
      <c r="L7" s="36"/>
      <c r="M7" s="36"/>
      <c r="N7" s="102"/>
    </row>
    <row r="8" spans="1:14" ht="15" customHeight="1" x14ac:dyDescent="0.25">
      <c r="A8" s="209" t="s">
        <v>9</v>
      </c>
      <c r="B8" s="209" t="s">
        <v>10</v>
      </c>
      <c r="C8" s="205" t="s">
        <v>11</v>
      </c>
      <c r="D8" s="205" t="s">
        <v>12</v>
      </c>
      <c r="E8" s="205" t="s">
        <v>13</v>
      </c>
      <c r="F8" s="205" t="s">
        <v>160</v>
      </c>
      <c r="G8" s="205" t="s">
        <v>14</v>
      </c>
      <c r="H8" s="205" t="s">
        <v>15</v>
      </c>
      <c r="I8" s="205" t="s">
        <v>179</v>
      </c>
      <c r="J8" s="200" t="s">
        <v>238</v>
      </c>
      <c r="K8" s="36"/>
      <c r="L8" s="36"/>
      <c r="M8" s="36"/>
      <c r="N8" s="36"/>
    </row>
    <row r="9" spans="1:14" ht="24" customHeight="1" thickBot="1" x14ac:dyDescent="0.3">
      <c r="A9" s="210"/>
      <c r="B9" s="210"/>
      <c r="C9" s="206"/>
      <c r="D9" s="206"/>
      <c r="E9" s="206"/>
      <c r="F9" s="206"/>
      <c r="G9" s="206"/>
      <c r="H9" s="206"/>
      <c r="I9" s="206"/>
      <c r="J9" s="201"/>
      <c r="K9" s="36"/>
      <c r="L9" s="36"/>
      <c r="M9" s="36"/>
      <c r="N9" s="36"/>
    </row>
    <row r="10" spans="1:14" ht="15.75" thickBot="1" x14ac:dyDescent="0.3">
      <c r="A10" s="94" t="s">
        <v>159</v>
      </c>
      <c r="B10" s="95" t="s">
        <v>161</v>
      </c>
      <c r="C10" s="181"/>
      <c r="D10" s="182"/>
      <c r="E10" s="183"/>
      <c r="F10" s="183"/>
      <c r="G10" s="183"/>
      <c r="H10" s="183"/>
      <c r="I10" s="183"/>
      <c r="J10" s="96">
        <f>SUM(C10:I10)</f>
        <v>0</v>
      </c>
      <c r="K10" s="36"/>
      <c r="L10" s="36"/>
      <c r="M10" s="36"/>
      <c r="N10" s="36"/>
    </row>
    <row r="11" spans="1:14" s="36" customFormat="1" x14ac:dyDescent="0.25"/>
    <row r="12" spans="1:14" ht="32.25" customHeight="1" x14ac:dyDescent="0.25">
      <c r="A12" s="199" t="s">
        <v>162</v>
      </c>
      <c r="B12" s="199"/>
      <c r="C12" s="199"/>
      <c r="D12" s="199"/>
      <c r="E12" s="199"/>
      <c r="F12" s="199"/>
      <c r="G12" s="199"/>
      <c r="H12" s="199"/>
      <c r="I12" s="199"/>
      <c r="J12" s="199"/>
      <c r="K12" s="167"/>
      <c r="L12" s="167"/>
      <c r="M12" s="167"/>
      <c r="N12" s="167"/>
    </row>
  </sheetData>
  <sheetProtection algorithmName="SHA-512" hashValue="6MzIpB95NsCrwaoZwnBEUxP6rPOdVvZDQYamktoQ3rLyhKlApFlHmESU7E/2KlQQ5yZ3NvQFOoKjnb5kxmqZyQ==" saltValue="SN2ktyte2zM5pGZcEF+cLQ==" spinCount="100000" sheet="1" objects="1" scenarios="1" formatCells="0" formatColumns="0" formatRows="0" insertColumns="0" insertRows="0" insertHyperlinks="0" deleteColumns="0" deleteRows="0"/>
  <mergeCells count="26">
    <mergeCell ref="A2:C2"/>
    <mergeCell ref="A4:H4"/>
    <mergeCell ref="A3:B3"/>
    <mergeCell ref="C5:H5"/>
    <mergeCell ref="A6:A7"/>
    <mergeCell ref="B6:B7"/>
    <mergeCell ref="C6:C7"/>
    <mergeCell ref="E6:E7"/>
    <mergeCell ref="F6:F7"/>
    <mergeCell ref="G6:G7"/>
    <mergeCell ref="A12:J12"/>
    <mergeCell ref="J8:J9"/>
    <mergeCell ref="A1:D1"/>
    <mergeCell ref="D6:D7"/>
    <mergeCell ref="D8:D9"/>
    <mergeCell ref="G8:G9"/>
    <mergeCell ref="H8:H9"/>
    <mergeCell ref="H6:H7"/>
    <mergeCell ref="I6:I7"/>
    <mergeCell ref="J6:J7"/>
    <mergeCell ref="A8:A9"/>
    <mergeCell ref="B8:B9"/>
    <mergeCell ref="I8:I9"/>
    <mergeCell ref="C8:C9"/>
    <mergeCell ref="E8:E9"/>
    <mergeCell ref="F8:F9"/>
  </mergeCells>
  <pageMargins left="0.7" right="0.7" top="0.75" bottom="0.75" header="0.3" footer="0.3"/>
  <pageSetup paperSize="5" scale="7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9"/>
  <sheetViews>
    <sheetView zoomScale="115" zoomScaleNormal="115" workbookViewId="0">
      <selection activeCell="I17" sqref="I17"/>
    </sheetView>
  </sheetViews>
  <sheetFormatPr defaultRowHeight="15" x14ac:dyDescent="0.25"/>
  <cols>
    <col min="1" max="1" width="10.28515625" bestFit="1" customWidth="1"/>
    <col min="2" max="2" width="49" customWidth="1"/>
    <col min="3" max="3" width="13" customWidth="1"/>
    <col min="4" max="4" width="15.42578125" customWidth="1"/>
  </cols>
  <sheetData>
    <row r="1" spans="1:17" x14ac:dyDescent="0.25">
      <c r="A1" s="132" t="s">
        <v>172</v>
      </c>
      <c r="B1" s="132"/>
      <c r="C1" s="132"/>
      <c r="D1" s="132"/>
    </row>
    <row r="2" spans="1:17" s="36" customFormat="1" x14ac:dyDescent="0.25">
      <c r="A2" s="221"/>
      <c r="B2" s="221"/>
      <c r="C2" s="221"/>
      <c r="D2" s="221"/>
    </row>
    <row r="3" spans="1:17" s="36" customFormat="1" x14ac:dyDescent="0.25">
      <c r="A3" s="222" t="s">
        <v>146</v>
      </c>
      <c r="B3" s="222"/>
      <c r="C3" s="222"/>
      <c r="D3" s="222"/>
    </row>
    <row r="4" spans="1:17" ht="15.75" thickBot="1" x14ac:dyDescent="0.3"/>
    <row r="5" spans="1:17" ht="42" customHeight="1" thickBot="1" x14ac:dyDescent="0.3">
      <c r="A5" s="169" t="s">
        <v>144</v>
      </c>
      <c r="B5" s="170" t="s">
        <v>10</v>
      </c>
      <c r="C5" s="172" t="s">
        <v>145</v>
      </c>
      <c r="D5" s="171" t="s">
        <v>229</v>
      </c>
    </row>
    <row r="6" spans="1:17" ht="15.75" customHeight="1" thickBot="1" x14ac:dyDescent="0.3">
      <c r="A6" s="99" t="s">
        <v>16</v>
      </c>
      <c r="B6" s="100" t="s">
        <v>17</v>
      </c>
      <c r="C6" s="184"/>
      <c r="D6" s="101">
        <f t="shared" ref="D6:D16" si="0">SUM(C6:C6)</f>
        <v>0</v>
      </c>
      <c r="O6" s="133"/>
      <c r="P6" s="133"/>
      <c r="Q6" s="133"/>
    </row>
    <row r="7" spans="1:17" ht="15.75" thickBot="1" x14ac:dyDescent="0.3">
      <c r="A7" s="99">
        <v>2.1</v>
      </c>
      <c r="B7" s="100" t="s">
        <v>18</v>
      </c>
      <c r="C7" s="184"/>
      <c r="D7" s="101">
        <f t="shared" si="0"/>
        <v>0</v>
      </c>
      <c r="O7" s="133"/>
      <c r="P7" s="133"/>
      <c r="Q7" s="133"/>
    </row>
    <row r="8" spans="1:17" ht="15.75" thickBot="1" x14ac:dyDescent="0.3">
      <c r="A8" s="99">
        <v>2.2000000000000002</v>
      </c>
      <c r="B8" s="100" t="s">
        <v>19</v>
      </c>
      <c r="C8" s="184"/>
      <c r="D8" s="101">
        <f t="shared" si="0"/>
        <v>0</v>
      </c>
      <c r="O8" s="133"/>
      <c r="P8" s="133"/>
      <c r="Q8" s="133"/>
    </row>
    <row r="9" spans="1:17" ht="15.75" thickBot="1" x14ac:dyDescent="0.3">
      <c r="A9" s="99">
        <v>2.2999999999999998</v>
      </c>
      <c r="B9" s="100" t="s">
        <v>20</v>
      </c>
      <c r="C9" s="184"/>
      <c r="D9" s="101">
        <f t="shared" si="0"/>
        <v>0</v>
      </c>
      <c r="O9" s="133"/>
      <c r="P9" s="133"/>
      <c r="Q9" s="133"/>
    </row>
    <row r="10" spans="1:17" ht="15.75" thickBot="1" x14ac:dyDescent="0.3">
      <c r="A10" s="99">
        <v>2.4</v>
      </c>
      <c r="B10" s="100" t="s">
        <v>21</v>
      </c>
      <c r="C10" s="184"/>
      <c r="D10" s="101">
        <f t="shared" si="0"/>
        <v>0</v>
      </c>
      <c r="O10" s="133"/>
      <c r="P10" s="133"/>
      <c r="Q10" s="133"/>
    </row>
    <row r="11" spans="1:17" ht="15.75" customHeight="1" thickBot="1" x14ac:dyDescent="0.3">
      <c r="A11" s="99">
        <v>2.5</v>
      </c>
      <c r="B11" s="100" t="s">
        <v>22</v>
      </c>
      <c r="C11" s="184"/>
      <c r="D11" s="101">
        <f t="shared" si="0"/>
        <v>0</v>
      </c>
      <c r="O11" s="133"/>
      <c r="P11" s="133"/>
      <c r="Q11" s="133"/>
    </row>
    <row r="12" spans="1:17" ht="15.75" thickBot="1" x14ac:dyDescent="0.3">
      <c r="A12" s="99">
        <v>2.6</v>
      </c>
      <c r="B12" s="100" t="s">
        <v>166</v>
      </c>
      <c r="C12" s="123"/>
      <c r="D12" s="101">
        <f>'Table 7 SNIC'!D8</f>
        <v>0</v>
      </c>
    </row>
    <row r="13" spans="1:17" ht="15.75" thickBot="1" x14ac:dyDescent="0.3">
      <c r="A13" s="99">
        <v>3.2</v>
      </c>
      <c r="B13" s="100" t="s">
        <v>23</v>
      </c>
      <c r="C13" s="184"/>
      <c r="D13" s="101">
        <f t="shared" si="0"/>
        <v>0</v>
      </c>
    </row>
    <row r="14" spans="1:17" ht="26.25" thickBot="1" x14ac:dyDescent="0.3">
      <c r="A14" s="99">
        <v>3.4</v>
      </c>
      <c r="B14" s="100" t="s">
        <v>24</v>
      </c>
      <c r="C14" s="184"/>
      <c r="D14" s="101">
        <f t="shared" si="0"/>
        <v>0</v>
      </c>
    </row>
    <row r="15" spans="1:17" ht="15.75" thickBot="1" x14ac:dyDescent="0.3">
      <c r="A15" s="99">
        <v>3.5</v>
      </c>
      <c r="B15" s="100" t="s">
        <v>25</v>
      </c>
      <c r="C15" s="184"/>
      <c r="D15" s="101">
        <f t="shared" si="0"/>
        <v>0</v>
      </c>
    </row>
    <row r="16" spans="1:17" ht="15.75" thickBot="1" x14ac:dyDescent="0.3">
      <c r="A16" s="99">
        <v>3.6</v>
      </c>
      <c r="B16" s="100" t="s">
        <v>26</v>
      </c>
      <c r="C16" s="184"/>
      <c r="D16" s="101">
        <f t="shared" si="0"/>
        <v>0</v>
      </c>
    </row>
    <row r="17" spans="1:4" ht="15.75" thickBot="1" x14ac:dyDescent="0.3">
      <c r="A17" s="49"/>
      <c r="B17" s="219" t="s">
        <v>187</v>
      </c>
      <c r="C17" s="220"/>
      <c r="D17" s="101">
        <f>SUM(D6:D16)</f>
        <v>0</v>
      </c>
    </row>
    <row r="18" spans="1:4" s="36" customFormat="1" x14ac:dyDescent="0.25">
      <c r="A18" s="57"/>
      <c r="B18" s="58"/>
      <c r="C18" s="59"/>
      <c r="D18" s="89"/>
    </row>
    <row r="19" spans="1:4" s="36" customFormat="1" x14ac:dyDescent="0.25"/>
  </sheetData>
  <sheetProtection algorithmName="SHA-512" hashValue="CQ3fw/dzy7Ijk8ERT+u3Hyy5bavtR78Sm+KloFHsgtzOBepz8yFs/NWcsvE9wIrF2ZrRNt6H2wHYoUgGCfgwoQ==" saltValue="fWemTV9fpJn6nETqyE+eFg==" spinCount="100000" sheet="1" objects="1" scenarios="1" formatCells="0" formatColumns="0" formatRows="0" insertColumns="0" insertRows="0" insertHyperlinks="0" deleteColumns="0" deleteRows="0"/>
  <mergeCells count="3">
    <mergeCell ref="B17:C17"/>
    <mergeCell ref="A2:D2"/>
    <mergeCell ref="A3:D3"/>
  </mergeCells>
  <pageMargins left="0.7" right="0.7" top="0.75" bottom="0.75" header="0.3" footer="0.3"/>
  <pageSetup paperSize="5" scale="7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topLeftCell="A34" zoomScale="85" zoomScaleNormal="85" zoomScaleSheetLayoutView="30" workbookViewId="0">
      <selection activeCell="A56" sqref="A56"/>
    </sheetView>
  </sheetViews>
  <sheetFormatPr defaultRowHeight="15" x14ac:dyDescent="0.25"/>
  <cols>
    <col min="1" max="1" width="84.140625" bestFit="1" customWidth="1"/>
    <col min="2" max="2" width="18.5703125" customWidth="1"/>
    <col min="3" max="3" width="16.28515625" customWidth="1"/>
    <col min="4" max="4" width="21.140625" customWidth="1"/>
  </cols>
  <sheetData>
    <row r="1" spans="1:6" ht="15.75" x14ac:dyDescent="0.25">
      <c r="A1" s="51" t="s">
        <v>176</v>
      </c>
      <c r="B1" s="52"/>
      <c r="C1" s="52"/>
      <c r="D1" s="5"/>
    </row>
    <row r="2" spans="1:6" ht="18" customHeight="1" x14ac:dyDescent="0.25">
      <c r="A2" s="53" t="s">
        <v>146</v>
      </c>
      <c r="B2" s="134"/>
      <c r="C2" s="134"/>
      <c r="D2" s="135"/>
      <c r="F2" s="36"/>
    </row>
    <row r="3" spans="1:6" ht="18" customHeight="1" x14ac:dyDescent="0.25">
      <c r="A3" s="46" t="s">
        <v>27</v>
      </c>
      <c r="B3" s="52"/>
      <c r="C3" s="52"/>
      <c r="D3" s="6"/>
    </row>
    <row r="4" spans="1:6" ht="16.5" thickBot="1" x14ac:dyDescent="0.3">
      <c r="A4" s="228"/>
      <c r="B4" s="228"/>
      <c r="C4" s="228"/>
      <c r="D4" s="7"/>
    </row>
    <row r="5" spans="1:6" ht="47.45" customHeight="1" thickBot="1" x14ac:dyDescent="0.3">
      <c r="A5" s="229" t="s">
        <v>177</v>
      </c>
      <c r="B5" s="229" t="s">
        <v>141</v>
      </c>
      <c r="C5" s="230" t="s">
        <v>178</v>
      </c>
      <c r="D5" s="226" t="s">
        <v>228</v>
      </c>
    </row>
    <row r="6" spans="1:6" ht="15.75" thickBot="1" x14ac:dyDescent="0.3">
      <c r="A6" s="229"/>
      <c r="B6" s="229"/>
      <c r="C6" s="231"/>
      <c r="D6" s="227"/>
    </row>
    <row r="7" spans="1:6" ht="16.5" thickBot="1" x14ac:dyDescent="0.3">
      <c r="A7" s="76" t="s">
        <v>28</v>
      </c>
      <c r="B7" s="78"/>
      <c r="C7" s="79"/>
      <c r="D7" s="80"/>
    </row>
    <row r="8" spans="1:6" ht="16.5" thickBot="1" x14ac:dyDescent="0.3">
      <c r="A8" s="25" t="s">
        <v>29</v>
      </c>
      <c r="B8" s="81">
        <v>18</v>
      </c>
      <c r="C8" s="185"/>
      <c r="D8" s="82">
        <f>B8*C8</f>
        <v>0</v>
      </c>
    </row>
    <row r="9" spans="1:6" ht="16.5" thickBot="1" x14ac:dyDescent="0.3">
      <c r="A9" s="25" t="s">
        <v>30</v>
      </c>
      <c r="B9" s="81">
        <v>184</v>
      </c>
      <c r="C9" s="185"/>
      <c r="D9" s="82">
        <f t="shared" ref="D9:D11" si="0">B9*C9</f>
        <v>0</v>
      </c>
    </row>
    <row r="10" spans="1:6" ht="16.5" thickBot="1" x14ac:dyDescent="0.3">
      <c r="A10" s="25" t="s">
        <v>31</v>
      </c>
      <c r="B10" s="81">
        <v>16</v>
      </c>
      <c r="C10" s="185"/>
      <c r="D10" s="82">
        <f t="shared" si="0"/>
        <v>0</v>
      </c>
    </row>
    <row r="11" spans="1:6" ht="16.5" thickBot="1" x14ac:dyDescent="0.3">
      <c r="A11" s="25" t="s">
        <v>32</v>
      </c>
      <c r="B11" s="81">
        <v>282</v>
      </c>
      <c r="C11" s="185"/>
      <c r="D11" s="82">
        <f t="shared" si="0"/>
        <v>0</v>
      </c>
    </row>
    <row r="12" spans="1:6" ht="16.5" thickBot="1" x14ac:dyDescent="0.3">
      <c r="A12" s="76" t="s">
        <v>33</v>
      </c>
      <c r="B12" s="78"/>
      <c r="C12" s="79"/>
      <c r="D12" s="79"/>
    </row>
    <row r="13" spans="1:6" ht="16.5" thickBot="1" x14ac:dyDescent="0.3">
      <c r="A13" s="25" t="s">
        <v>34</v>
      </c>
      <c r="B13" s="83">
        <v>25000</v>
      </c>
      <c r="C13" s="185"/>
      <c r="D13" s="82">
        <f t="shared" ref="D13:D14" si="1">B13*C13</f>
        <v>0</v>
      </c>
    </row>
    <row r="14" spans="1:6" ht="16.5" thickBot="1" x14ac:dyDescent="0.3">
      <c r="A14" s="25" t="s">
        <v>35</v>
      </c>
      <c r="B14" s="83">
        <v>5000</v>
      </c>
      <c r="C14" s="185"/>
      <c r="D14" s="82">
        <f t="shared" si="1"/>
        <v>0</v>
      </c>
    </row>
    <row r="15" spans="1:6" ht="16.5" thickBot="1" x14ac:dyDescent="0.3">
      <c r="A15" s="76" t="s">
        <v>36</v>
      </c>
      <c r="B15" s="78"/>
      <c r="C15" s="79"/>
      <c r="D15" s="79"/>
    </row>
    <row r="16" spans="1:6" ht="16.5" thickBot="1" x14ac:dyDescent="0.3">
      <c r="A16" s="25" t="s">
        <v>29</v>
      </c>
      <c r="B16" s="81">
        <v>2</v>
      </c>
      <c r="C16" s="185"/>
      <c r="D16" s="82">
        <f t="shared" ref="D16:D19" si="2">B16*C16</f>
        <v>0</v>
      </c>
    </row>
    <row r="17" spans="1:4" ht="16.5" thickBot="1" x14ac:dyDescent="0.3">
      <c r="A17" s="25" t="s">
        <v>30</v>
      </c>
      <c r="B17" s="81">
        <v>18</v>
      </c>
      <c r="C17" s="185"/>
      <c r="D17" s="82">
        <f t="shared" si="2"/>
        <v>0</v>
      </c>
    </row>
    <row r="18" spans="1:4" ht="16.5" thickBot="1" x14ac:dyDescent="0.3">
      <c r="A18" s="25" t="s">
        <v>31</v>
      </c>
      <c r="B18" s="81">
        <v>2</v>
      </c>
      <c r="C18" s="185"/>
      <c r="D18" s="82">
        <f t="shared" si="2"/>
        <v>0</v>
      </c>
    </row>
    <row r="19" spans="1:4" ht="16.5" thickBot="1" x14ac:dyDescent="0.3">
      <c r="A19" s="25" t="s">
        <v>32</v>
      </c>
      <c r="B19" s="81">
        <v>28</v>
      </c>
      <c r="C19" s="185"/>
      <c r="D19" s="82">
        <f t="shared" si="2"/>
        <v>0</v>
      </c>
    </row>
    <row r="20" spans="1:4" ht="16.5" thickBot="1" x14ac:dyDescent="0.3">
      <c r="A20" s="76" t="s">
        <v>37</v>
      </c>
      <c r="B20" s="84"/>
      <c r="C20" s="79"/>
      <c r="D20" s="79"/>
    </row>
    <row r="21" spans="1:4" ht="16.5" thickBot="1" x14ac:dyDescent="0.3">
      <c r="A21" s="25" t="s">
        <v>29</v>
      </c>
      <c r="B21" s="81">
        <v>2</v>
      </c>
      <c r="C21" s="185"/>
      <c r="D21" s="82">
        <f t="shared" ref="D21:D24" si="3">B21*C21</f>
        <v>0</v>
      </c>
    </row>
    <row r="22" spans="1:4" ht="16.5" thickBot="1" x14ac:dyDescent="0.3">
      <c r="A22" s="25" t="s">
        <v>30</v>
      </c>
      <c r="B22" s="81">
        <v>18</v>
      </c>
      <c r="C22" s="185"/>
      <c r="D22" s="82">
        <f t="shared" si="3"/>
        <v>0</v>
      </c>
    </row>
    <row r="23" spans="1:4" ht="16.5" thickBot="1" x14ac:dyDescent="0.3">
      <c r="A23" s="25" t="s">
        <v>31</v>
      </c>
      <c r="B23" s="81">
        <v>2</v>
      </c>
      <c r="C23" s="185"/>
      <c r="D23" s="82">
        <f t="shared" si="3"/>
        <v>0</v>
      </c>
    </row>
    <row r="24" spans="1:4" ht="16.5" thickBot="1" x14ac:dyDescent="0.3">
      <c r="A24" s="25" t="s">
        <v>32</v>
      </c>
      <c r="B24" s="81">
        <v>28</v>
      </c>
      <c r="C24" s="185"/>
      <c r="D24" s="82">
        <f t="shared" si="3"/>
        <v>0</v>
      </c>
    </row>
    <row r="25" spans="1:4" ht="16.5" thickBot="1" x14ac:dyDescent="0.3">
      <c r="A25" s="76" t="s">
        <v>38</v>
      </c>
      <c r="B25" s="84"/>
      <c r="C25" s="79"/>
      <c r="D25" s="79"/>
    </row>
    <row r="26" spans="1:4" ht="16.5" thickBot="1" x14ac:dyDescent="0.3">
      <c r="A26" s="25" t="s">
        <v>29</v>
      </c>
      <c r="B26" s="81">
        <v>2</v>
      </c>
      <c r="C26" s="185"/>
      <c r="D26" s="82">
        <f t="shared" ref="D26:D29" si="4">B26*C26</f>
        <v>0</v>
      </c>
    </row>
    <row r="27" spans="1:4" ht="16.5" thickBot="1" x14ac:dyDescent="0.3">
      <c r="A27" s="25" t="s">
        <v>30</v>
      </c>
      <c r="B27" s="81">
        <v>18</v>
      </c>
      <c r="C27" s="185"/>
      <c r="D27" s="82">
        <f t="shared" si="4"/>
        <v>0</v>
      </c>
    </row>
    <row r="28" spans="1:4" ht="16.5" thickBot="1" x14ac:dyDescent="0.3">
      <c r="A28" s="25" t="s">
        <v>31</v>
      </c>
      <c r="B28" s="81">
        <v>2</v>
      </c>
      <c r="C28" s="185"/>
      <c r="D28" s="82">
        <f t="shared" si="4"/>
        <v>0</v>
      </c>
    </row>
    <row r="29" spans="1:4" ht="16.5" thickBot="1" x14ac:dyDescent="0.3">
      <c r="A29" s="25" t="s">
        <v>32</v>
      </c>
      <c r="B29" s="81">
        <v>28</v>
      </c>
      <c r="C29" s="185"/>
      <c r="D29" s="82">
        <f t="shared" si="4"/>
        <v>0</v>
      </c>
    </row>
    <row r="30" spans="1:4" ht="16.5" thickBot="1" x14ac:dyDescent="0.3">
      <c r="A30" s="76" t="s">
        <v>39</v>
      </c>
      <c r="B30" s="78"/>
      <c r="C30" s="79"/>
      <c r="D30" s="79"/>
    </row>
    <row r="31" spans="1:4" ht="16.5" thickBot="1" x14ac:dyDescent="0.3">
      <c r="A31" s="25" t="s">
        <v>29</v>
      </c>
      <c r="B31" s="81">
        <v>2</v>
      </c>
      <c r="C31" s="185"/>
      <c r="D31" s="82">
        <f t="shared" ref="D31:D34" si="5">B31*C31</f>
        <v>0</v>
      </c>
    </row>
    <row r="32" spans="1:4" ht="16.5" thickBot="1" x14ac:dyDescent="0.3">
      <c r="A32" s="25" t="s">
        <v>30</v>
      </c>
      <c r="B32" s="81">
        <v>11</v>
      </c>
      <c r="C32" s="185"/>
      <c r="D32" s="82">
        <f t="shared" si="5"/>
        <v>0</v>
      </c>
    </row>
    <row r="33" spans="1:4" ht="16.5" thickBot="1" x14ac:dyDescent="0.3">
      <c r="A33" s="25" t="s">
        <v>31</v>
      </c>
      <c r="B33" s="81">
        <v>2</v>
      </c>
      <c r="C33" s="185"/>
      <c r="D33" s="82">
        <f t="shared" si="5"/>
        <v>0</v>
      </c>
    </row>
    <row r="34" spans="1:4" ht="16.5" thickBot="1" x14ac:dyDescent="0.3">
      <c r="A34" s="25" t="s">
        <v>32</v>
      </c>
      <c r="B34" s="81">
        <v>17</v>
      </c>
      <c r="C34" s="185"/>
      <c r="D34" s="82">
        <f t="shared" si="5"/>
        <v>0</v>
      </c>
    </row>
    <row r="35" spans="1:4" ht="16.5" thickBot="1" x14ac:dyDescent="0.3">
      <c r="A35" s="76" t="s">
        <v>40</v>
      </c>
      <c r="B35" s="78"/>
      <c r="C35" s="79"/>
      <c r="D35" s="79"/>
    </row>
    <row r="36" spans="1:4" ht="16.5" thickBot="1" x14ac:dyDescent="0.3">
      <c r="A36" s="25" t="s">
        <v>29</v>
      </c>
      <c r="B36" s="81">
        <v>11</v>
      </c>
      <c r="C36" s="185"/>
      <c r="D36" s="82">
        <f t="shared" ref="D36:D39" si="6">B36*C36</f>
        <v>0</v>
      </c>
    </row>
    <row r="37" spans="1:4" ht="16.5" thickBot="1" x14ac:dyDescent="0.3">
      <c r="A37" s="25" t="s">
        <v>30</v>
      </c>
      <c r="B37" s="81">
        <v>111</v>
      </c>
      <c r="C37" s="185"/>
      <c r="D37" s="82">
        <f t="shared" si="6"/>
        <v>0</v>
      </c>
    </row>
    <row r="38" spans="1:4" ht="16.5" thickBot="1" x14ac:dyDescent="0.3">
      <c r="A38" s="25" t="s">
        <v>31</v>
      </c>
      <c r="B38" s="81">
        <v>10</v>
      </c>
      <c r="C38" s="185"/>
      <c r="D38" s="82">
        <f t="shared" si="6"/>
        <v>0</v>
      </c>
    </row>
    <row r="39" spans="1:4" ht="16.5" thickBot="1" x14ac:dyDescent="0.3">
      <c r="A39" s="25" t="s">
        <v>32</v>
      </c>
      <c r="B39" s="81">
        <v>168</v>
      </c>
      <c r="C39" s="185"/>
      <c r="D39" s="82">
        <f t="shared" si="6"/>
        <v>0</v>
      </c>
    </row>
    <row r="40" spans="1:4" ht="16.5" thickBot="1" x14ac:dyDescent="0.3">
      <c r="A40" s="76" t="s">
        <v>41</v>
      </c>
      <c r="B40" s="78"/>
      <c r="C40" s="79"/>
      <c r="D40" s="79"/>
    </row>
    <row r="41" spans="1:4" ht="16.5" thickBot="1" x14ac:dyDescent="0.3">
      <c r="A41" s="85" t="s">
        <v>42</v>
      </c>
      <c r="B41" s="81">
        <v>5</v>
      </c>
      <c r="C41" s="185"/>
      <c r="D41" s="82">
        <f t="shared" ref="D41:D73" si="7">B41*C41</f>
        <v>0</v>
      </c>
    </row>
    <row r="42" spans="1:4" ht="16.5" thickBot="1" x14ac:dyDescent="0.3">
      <c r="A42" s="85" t="s">
        <v>43</v>
      </c>
      <c r="B42" s="81">
        <v>5</v>
      </c>
      <c r="C42" s="185"/>
      <c r="D42" s="82">
        <f t="shared" si="7"/>
        <v>0</v>
      </c>
    </row>
    <row r="43" spans="1:4" ht="16.5" thickBot="1" x14ac:dyDescent="0.3">
      <c r="A43" s="85" t="s">
        <v>209</v>
      </c>
      <c r="B43" s="81">
        <v>5</v>
      </c>
      <c r="C43" s="185"/>
      <c r="D43" s="82">
        <f t="shared" si="7"/>
        <v>0</v>
      </c>
    </row>
    <row r="44" spans="1:4" ht="16.5" thickBot="1" x14ac:dyDescent="0.3">
      <c r="A44" s="168" t="s">
        <v>221</v>
      </c>
      <c r="B44" s="81">
        <v>1</v>
      </c>
      <c r="C44" s="185"/>
      <c r="D44" s="82">
        <f t="shared" si="7"/>
        <v>0</v>
      </c>
    </row>
    <row r="45" spans="1:4" ht="16.5" thickBot="1" x14ac:dyDescent="0.3">
      <c r="A45" s="168" t="s">
        <v>222</v>
      </c>
      <c r="B45" s="81">
        <v>1</v>
      </c>
      <c r="C45" s="185"/>
      <c r="D45" s="82">
        <f t="shared" si="7"/>
        <v>0</v>
      </c>
    </row>
    <row r="46" spans="1:4" ht="16.5" thickBot="1" x14ac:dyDescent="0.3">
      <c r="A46" s="168" t="s">
        <v>223</v>
      </c>
      <c r="B46" s="81">
        <v>1</v>
      </c>
      <c r="C46" s="185"/>
      <c r="D46" s="82">
        <f t="shared" si="7"/>
        <v>0</v>
      </c>
    </row>
    <row r="47" spans="1:4" ht="16.5" thickBot="1" x14ac:dyDescent="0.3">
      <c r="A47" s="168" t="s">
        <v>224</v>
      </c>
      <c r="B47" s="81">
        <v>1</v>
      </c>
      <c r="C47" s="185"/>
      <c r="D47" s="82">
        <f t="shared" si="7"/>
        <v>0</v>
      </c>
    </row>
    <row r="48" spans="1:4" ht="16.5" thickBot="1" x14ac:dyDescent="0.3">
      <c r="A48" s="168" t="s">
        <v>44</v>
      </c>
      <c r="B48" s="81">
        <v>5</v>
      </c>
      <c r="C48" s="185"/>
      <c r="D48" s="82">
        <f t="shared" si="7"/>
        <v>0</v>
      </c>
    </row>
    <row r="49" spans="1:4" ht="16.5" thickBot="1" x14ac:dyDescent="0.3">
      <c r="A49" s="85" t="s">
        <v>45</v>
      </c>
      <c r="B49" s="81">
        <v>3</v>
      </c>
      <c r="C49" s="185"/>
      <c r="D49" s="82">
        <f t="shared" si="7"/>
        <v>0</v>
      </c>
    </row>
    <row r="50" spans="1:4" ht="16.5" thickBot="1" x14ac:dyDescent="0.3">
      <c r="A50" s="85" t="s">
        <v>46</v>
      </c>
      <c r="B50" s="81">
        <v>2</v>
      </c>
      <c r="C50" s="185"/>
      <c r="D50" s="82">
        <f t="shared" si="7"/>
        <v>0</v>
      </c>
    </row>
    <row r="51" spans="1:4" ht="16.5" thickBot="1" x14ac:dyDescent="0.3">
      <c r="A51" s="85" t="s">
        <v>47</v>
      </c>
      <c r="B51" s="81">
        <v>5</v>
      </c>
      <c r="C51" s="185"/>
      <c r="D51" s="82">
        <f t="shared" si="7"/>
        <v>0</v>
      </c>
    </row>
    <row r="52" spans="1:4" ht="16.5" thickBot="1" x14ac:dyDescent="0.3">
      <c r="A52" s="85" t="s">
        <v>48</v>
      </c>
      <c r="B52" s="81">
        <v>5</v>
      </c>
      <c r="C52" s="185"/>
      <c r="D52" s="82">
        <f t="shared" si="7"/>
        <v>0</v>
      </c>
    </row>
    <row r="53" spans="1:4" ht="16.5" thickBot="1" x14ac:dyDescent="0.3">
      <c r="A53" s="85" t="s">
        <v>49</v>
      </c>
      <c r="B53" s="81">
        <v>50</v>
      </c>
      <c r="C53" s="185"/>
      <c r="D53" s="82">
        <f t="shared" si="7"/>
        <v>0</v>
      </c>
    </row>
    <row r="54" spans="1:4" ht="16.5" thickBot="1" x14ac:dyDescent="0.3">
      <c r="A54" s="85" t="s">
        <v>50</v>
      </c>
      <c r="B54" s="81">
        <v>12</v>
      </c>
      <c r="C54" s="185"/>
      <c r="D54" s="82">
        <f t="shared" si="7"/>
        <v>0</v>
      </c>
    </row>
    <row r="55" spans="1:4" ht="16.5" thickBot="1" x14ac:dyDescent="0.3">
      <c r="A55" s="85" t="s">
        <v>51</v>
      </c>
      <c r="B55" s="81">
        <v>1</v>
      </c>
      <c r="C55" s="185"/>
      <c r="D55" s="82">
        <f t="shared" si="7"/>
        <v>0</v>
      </c>
    </row>
    <row r="56" spans="1:4" ht="16.5" thickBot="1" x14ac:dyDescent="0.3">
      <c r="A56" s="86" t="s">
        <v>52</v>
      </c>
      <c r="B56" s="81">
        <v>2</v>
      </c>
      <c r="C56" s="185"/>
      <c r="D56" s="82">
        <f t="shared" si="7"/>
        <v>0</v>
      </c>
    </row>
    <row r="57" spans="1:4" ht="16.5" thickBot="1" x14ac:dyDescent="0.3">
      <c r="A57" s="86" t="s">
        <v>53</v>
      </c>
      <c r="B57" s="81">
        <v>2</v>
      </c>
      <c r="C57" s="185"/>
      <c r="D57" s="82">
        <f t="shared" si="7"/>
        <v>0</v>
      </c>
    </row>
    <row r="58" spans="1:4" ht="16.5" thickBot="1" x14ac:dyDescent="0.3">
      <c r="A58" s="86" t="s">
        <v>54</v>
      </c>
      <c r="B58" s="81">
        <v>2</v>
      </c>
      <c r="C58" s="185"/>
      <c r="D58" s="82">
        <f t="shared" si="7"/>
        <v>0</v>
      </c>
    </row>
    <row r="59" spans="1:4" ht="16.5" thickBot="1" x14ac:dyDescent="0.3">
      <c r="A59" s="86" t="s">
        <v>55</v>
      </c>
      <c r="B59" s="81">
        <v>1</v>
      </c>
      <c r="C59" s="185"/>
      <c r="D59" s="82">
        <f t="shared" si="7"/>
        <v>0</v>
      </c>
    </row>
    <row r="60" spans="1:4" ht="16.5" thickBot="1" x14ac:dyDescent="0.3">
      <c r="A60" s="86" t="s">
        <v>56</v>
      </c>
      <c r="B60" s="81">
        <v>1</v>
      </c>
      <c r="C60" s="185"/>
      <c r="D60" s="82">
        <f t="shared" si="7"/>
        <v>0</v>
      </c>
    </row>
    <row r="61" spans="1:4" ht="16.5" thickBot="1" x14ac:dyDescent="0.3">
      <c r="A61" s="86" t="s">
        <v>57</v>
      </c>
      <c r="B61" s="81">
        <v>1</v>
      </c>
      <c r="C61" s="185"/>
      <c r="D61" s="82">
        <f t="shared" si="7"/>
        <v>0</v>
      </c>
    </row>
    <row r="62" spans="1:4" ht="16.5" thickBot="1" x14ac:dyDescent="0.3">
      <c r="A62" s="86" t="s">
        <v>58</v>
      </c>
      <c r="B62" s="81">
        <v>1</v>
      </c>
      <c r="C62" s="185"/>
      <c r="D62" s="82">
        <f t="shared" si="7"/>
        <v>0</v>
      </c>
    </row>
    <row r="63" spans="1:4" ht="16.5" thickBot="1" x14ac:dyDescent="0.3">
      <c r="A63" s="85" t="s">
        <v>59</v>
      </c>
      <c r="B63" s="81">
        <v>1</v>
      </c>
      <c r="C63" s="185"/>
      <c r="D63" s="82">
        <f t="shared" si="7"/>
        <v>0</v>
      </c>
    </row>
    <row r="64" spans="1:4" ht="16.5" thickBot="1" x14ac:dyDescent="0.3">
      <c r="A64" s="85" t="s">
        <v>60</v>
      </c>
      <c r="B64" s="81">
        <v>1</v>
      </c>
      <c r="C64" s="185"/>
      <c r="D64" s="82">
        <f t="shared" si="7"/>
        <v>0</v>
      </c>
    </row>
    <row r="65" spans="1:4" ht="16.5" thickBot="1" x14ac:dyDescent="0.3">
      <c r="A65" s="85" t="s">
        <v>61</v>
      </c>
      <c r="B65" s="81">
        <v>1</v>
      </c>
      <c r="C65" s="185"/>
      <c r="D65" s="82">
        <f t="shared" si="7"/>
        <v>0</v>
      </c>
    </row>
    <row r="66" spans="1:4" ht="16.5" thickBot="1" x14ac:dyDescent="0.3">
      <c r="A66" s="85" t="s">
        <v>62</v>
      </c>
      <c r="B66" s="81">
        <v>5</v>
      </c>
      <c r="C66" s="185"/>
      <c r="D66" s="82">
        <f t="shared" si="7"/>
        <v>0</v>
      </c>
    </row>
    <row r="67" spans="1:4" ht="16.5" thickBot="1" x14ac:dyDescent="0.3">
      <c r="A67" s="85" t="s">
        <v>63</v>
      </c>
      <c r="B67" s="81">
        <v>90</v>
      </c>
      <c r="C67" s="185"/>
      <c r="D67" s="82">
        <f t="shared" si="7"/>
        <v>0</v>
      </c>
    </row>
    <row r="68" spans="1:4" ht="16.5" thickBot="1" x14ac:dyDescent="0.3">
      <c r="A68" s="85" t="s">
        <v>64</v>
      </c>
      <c r="B68" s="81">
        <v>50</v>
      </c>
      <c r="C68" s="185"/>
      <c r="D68" s="82">
        <f t="shared" si="7"/>
        <v>0</v>
      </c>
    </row>
    <row r="69" spans="1:4" ht="16.5" thickBot="1" x14ac:dyDescent="0.3">
      <c r="A69" s="85" t="s">
        <v>65</v>
      </c>
      <c r="B69" s="81">
        <v>24</v>
      </c>
      <c r="C69" s="185"/>
      <c r="D69" s="82">
        <f t="shared" si="7"/>
        <v>0</v>
      </c>
    </row>
    <row r="70" spans="1:4" ht="16.5" thickBot="1" x14ac:dyDescent="0.3">
      <c r="A70" s="85" t="s">
        <v>66</v>
      </c>
      <c r="B70" s="81">
        <v>24</v>
      </c>
      <c r="C70" s="185"/>
      <c r="D70" s="82">
        <f t="shared" si="7"/>
        <v>0</v>
      </c>
    </row>
    <row r="71" spans="1:4" ht="16.5" thickBot="1" x14ac:dyDescent="0.3">
      <c r="A71" s="85" t="s">
        <v>67</v>
      </c>
      <c r="B71" s="81">
        <v>6</v>
      </c>
      <c r="C71" s="185"/>
      <c r="D71" s="82">
        <f t="shared" si="7"/>
        <v>0</v>
      </c>
    </row>
    <row r="72" spans="1:4" ht="16.5" thickBot="1" x14ac:dyDescent="0.3">
      <c r="A72" s="85" t="s">
        <v>68</v>
      </c>
      <c r="B72" s="81">
        <v>6</v>
      </c>
      <c r="C72" s="185"/>
      <c r="D72" s="82">
        <f t="shared" si="7"/>
        <v>0</v>
      </c>
    </row>
    <row r="73" spans="1:4" ht="16.5" thickBot="1" x14ac:dyDescent="0.3">
      <c r="A73" s="85" t="s">
        <v>69</v>
      </c>
      <c r="B73" s="81">
        <v>5</v>
      </c>
      <c r="C73" s="185"/>
      <c r="D73" s="82">
        <f t="shared" si="7"/>
        <v>0</v>
      </c>
    </row>
    <row r="74" spans="1:4" ht="16.5" thickBot="1" x14ac:dyDescent="0.3">
      <c r="A74" s="223" t="s">
        <v>186</v>
      </c>
      <c r="B74" s="224"/>
      <c r="C74" s="225"/>
      <c r="D74" s="82">
        <f>SUM(D8:D73)</f>
        <v>0</v>
      </c>
    </row>
  </sheetData>
  <sheetProtection algorithmName="SHA-512" hashValue="I9wVbbA6aJDLehv2rXjHagfKUlufPgEtMPtM1w0jYk+9iiZl16+YyOjg01BzQyix+tL5TNyDGlUgeGp35HQ4xA==" saltValue="0lD1yk0GiM/M9O0xBo6ZFA==" spinCount="100000" sheet="1" objects="1" scenarios="1" formatCells="0" formatColumns="0" formatRows="0" insertColumns="0" insertRows="0" insertHyperlinks="0" deleteColumns="0" deleteRows="0"/>
  <mergeCells count="6">
    <mergeCell ref="A74:C74"/>
    <mergeCell ref="D5:D6"/>
    <mergeCell ref="A4:C4"/>
    <mergeCell ref="A5:A6"/>
    <mergeCell ref="B5:B6"/>
    <mergeCell ref="C5:C6"/>
  </mergeCells>
  <pageMargins left="0.7" right="0.7" top="0.75" bottom="0.75" header="0.3" footer="0.3"/>
  <pageSetup paperSize="5" scale="99" orientation="landscape" r:id="rId1"/>
  <rowBreaks count="1" manualBreakCount="1">
    <brk id="2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topLeftCell="A8" zoomScaleNormal="100" workbookViewId="0">
      <selection activeCell="M26" sqref="M26:M27"/>
    </sheetView>
  </sheetViews>
  <sheetFormatPr defaultRowHeight="15" x14ac:dyDescent="0.25"/>
  <cols>
    <col min="1" max="1" width="45.140625" bestFit="1" customWidth="1"/>
    <col min="2" max="2" width="14.7109375" customWidth="1"/>
    <col min="3" max="3" width="18.140625" customWidth="1"/>
    <col min="4" max="4" width="19.28515625" customWidth="1"/>
  </cols>
  <sheetData>
    <row r="1" spans="1:10" ht="22.5" customHeight="1" x14ac:dyDescent="0.25">
      <c r="A1" s="202" t="s">
        <v>155</v>
      </c>
      <c r="B1" s="202"/>
      <c r="C1" s="52"/>
      <c r="D1" s="5"/>
    </row>
    <row r="2" spans="1:10" ht="22.5" customHeight="1" x14ac:dyDescent="0.25">
      <c r="A2" s="235" t="s">
        <v>146</v>
      </c>
      <c r="B2" s="235"/>
      <c r="C2" s="235"/>
      <c r="D2" s="39"/>
    </row>
    <row r="3" spans="1:10" ht="22.5" customHeight="1" x14ac:dyDescent="0.25">
      <c r="A3" s="236" t="s">
        <v>70</v>
      </c>
      <c r="B3" s="236"/>
      <c r="C3" s="236"/>
      <c r="D3" s="39"/>
    </row>
    <row r="4" spans="1:10" ht="16.5" thickBot="1" x14ac:dyDescent="0.3">
      <c r="A4" s="14"/>
      <c r="B4" s="38"/>
      <c r="C4" s="38"/>
      <c r="D4" s="38"/>
    </row>
    <row r="5" spans="1:10" ht="82.5" customHeight="1" thickBot="1" x14ac:dyDescent="0.3">
      <c r="A5" s="87" t="s">
        <v>10</v>
      </c>
      <c r="B5" s="165" t="s">
        <v>142</v>
      </c>
      <c r="C5" s="43" t="s">
        <v>218</v>
      </c>
      <c r="D5" s="77" t="s">
        <v>227</v>
      </c>
    </row>
    <row r="6" spans="1:10" ht="16.5" thickBot="1" x14ac:dyDescent="0.3">
      <c r="A6" s="237" t="s">
        <v>216</v>
      </c>
      <c r="B6" s="238"/>
      <c r="C6" s="238"/>
      <c r="D6" s="239"/>
    </row>
    <row r="7" spans="1:10" ht="16.5" thickBot="1" x14ac:dyDescent="0.3">
      <c r="A7" s="15" t="s">
        <v>71</v>
      </c>
      <c r="B7" s="27">
        <v>15865</v>
      </c>
      <c r="C7" s="185"/>
      <c r="D7" s="16">
        <f>B7*C7</f>
        <v>0</v>
      </c>
    </row>
    <row r="8" spans="1:10" ht="16.5" thickBot="1" x14ac:dyDescent="0.3">
      <c r="A8" s="15" t="s">
        <v>72</v>
      </c>
      <c r="B8" s="27">
        <v>16545</v>
      </c>
      <c r="C8" s="185"/>
      <c r="D8" s="16">
        <f>B8*C8</f>
        <v>0</v>
      </c>
    </row>
    <row r="9" spans="1:10" ht="16.5" thickBot="1" x14ac:dyDescent="0.3">
      <c r="A9" s="15" t="s">
        <v>73</v>
      </c>
      <c r="B9" s="27">
        <v>17590</v>
      </c>
      <c r="C9" s="185"/>
      <c r="D9" s="16">
        <f>B9*C9</f>
        <v>0</v>
      </c>
    </row>
    <row r="10" spans="1:10" ht="16.5" thickBot="1" x14ac:dyDescent="0.3">
      <c r="A10" s="15" t="s">
        <v>74</v>
      </c>
      <c r="B10" s="27">
        <v>4000</v>
      </c>
      <c r="C10" s="185"/>
      <c r="D10" s="16">
        <f>B10*C10</f>
        <v>0</v>
      </c>
    </row>
    <row r="11" spans="1:10" ht="16.5" thickBot="1" x14ac:dyDescent="0.3">
      <c r="A11" s="15" t="s">
        <v>75</v>
      </c>
      <c r="B11" s="27">
        <v>1000</v>
      </c>
      <c r="C11" s="185"/>
      <c r="D11" s="16">
        <f>B11*C11</f>
        <v>0</v>
      </c>
      <c r="H11" s="47"/>
    </row>
    <row r="12" spans="1:10" ht="16.5" thickBot="1" x14ac:dyDescent="0.3">
      <c r="A12" s="237" t="s">
        <v>215</v>
      </c>
      <c r="B12" s="238"/>
      <c r="C12" s="238"/>
      <c r="D12" s="239"/>
    </row>
    <row r="13" spans="1:10" ht="16.5" thickBot="1" x14ac:dyDescent="0.3">
      <c r="A13" s="15" t="s">
        <v>76</v>
      </c>
      <c r="B13" s="28">
        <v>125</v>
      </c>
      <c r="C13" s="185"/>
      <c r="D13" s="16">
        <f t="shared" ref="D13:D15" si="0">B13*C13</f>
        <v>0</v>
      </c>
    </row>
    <row r="14" spans="1:10" ht="36.75" customHeight="1" thickBot="1" x14ac:dyDescent="0.3">
      <c r="A14" s="15" t="s">
        <v>77</v>
      </c>
      <c r="B14" s="28">
        <v>475</v>
      </c>
      <c r="C14" s="185"/>
      <c r="D14" s="16">
        <f t="shared" si="0"/>
        <v>0</v>
      </c>
    </row>
    <row r="15" spans="1:10" s="36" customFormat="1" ht="37.5" customHeight="1" thickBot="1" x14ac:dyDescent="0.3">
      <c r="A15" s="15" t="s">
        <v>210</v>
      </c>
      <c r="B15" s="28">
        <v>1</v>
      </c>
      <c r="C15" s="185"/>
      <c r="D15" s="16">
        <f t="shared" si="0"/>
        <v>0</v>
      </c>
    </row>
    <row r="16" spans="1:10" ht="16.5" thickBot="1" x14ac:dyDescent="0.3">
      <c r="A16" s="232" t="s">
        <v>213</v>
      </c>
      <c r="B16" s="233"/>
      <c r="C16" s="233"/>
      <c r="D16" s="234"/>
      <c r="F16" s="36"/>
      <c r="G16" s="36"/>
      <c r="H16" s="36"/>
      <c r="I16" s="36"/>
      <c r="J16" s="36"/>
    </row>
    <row r="17" spans="1:10" ht="16.5" thickBot="1" x14ac:dyDescent="0.3">
      <c r="A17" s="35" t="s">
        <v>71</v>
      </c>
      <c r="B17" s="29">
        <v>50</v>
      </c>
      <c r="C17" s="186"/>
      <c r="D17" s="16">
        <f>B17*C17</f>
        <v>0</v>
      </c>
      <c r="E17" s="103"/>
      <c r="F17" s="36"/>
      <c r="G17" s="36"/>
      <c r="H17" s="36"/>
      <c r="I17" s="36"/>
      <c r="J17" s="36"/>
    </row>
    <row r="18" spans="1:10" ht="16.5" thickBot="1" x14ac:dyDescent="0.3">
      <c r="A18" s="35" t="s">
        <v>72</v>
      </c>
      <c r="B18" s="29">
        <v>100</v>
      </c>
      <c r="C18" s="186"/>
      <c r="D18" s="16">
        <f>B18*C18</f>
        <v>0</v>
      </c>
    </row>
    <row r="19" spans="1:10" s="36" customFormat="1" ht="16.5" thickBot="1" x14ac:dyDescent="0.3">
      <c r="A19" s="35" t="s">
        <v>73</v>
      </c>
      <c r="B19" s="29">
        <v>200</v>
      </c>
      <c r="C19" s="186"/>
      <c r="D19" s="16">
        <f>B19*C19</f>
        <v>0</v>
      </c>
    </row>
    <row r="20" spans="1:10" ht="16.5" thickBot="1" x14ac:dyDescent="0.3">
      <c r="A20" s="131" t="s">
        <v>74</v>
      </c>
      <c r="B20" s="29">
        <v>100</v>
      </c>
      <c r="C20" s="186"/>
      <c r="D20" s="16">
        <f>B20*C20</f>
        <v>0</v>
      </c>
    </row>
    <row r="21" spans="1:10" ht="16.5" thickBot="1" x14ac:dyDescent="0.3">
      <c r="A21" s="232" t="s">
        <v>212</v>
      </c>
      <c r="B21" s="233"/>
      <c r="C21" s="233"/>
      <c r="D21" s="234"/>
    </row>
    <row r="22" spans="1:10" ht="16.5" thickBot="1" x14ac:dyDescent="0.3">
      <c r="A22" s="44" t="s">
        <v>71</v>
      </c>
      <c r="B22" s="104">
        <v>50</v>
      </c>
      <c r="C22" s="186"/>
      <c r="D22" s="16">
        <f t="shared" ref="D22:D24" si="1">B22*C22</f>
        <v>0</v>
      </c>
    </row>
    <row r="23" spans="1:10" s="36" customFormat="1" ht="16.5" thickBot="1" x14ac:dyDescent="0.3">
      <c r="A23" s="44" t="s">
        <v>72</v>
      </c>
      <c r="B23" s="104">
        <v>100</v>
      </c>
      <c r="C23" s="186"/>
      <c r="D23" s="16">
        <f t="shared" si="1"/>
        <v>0</v>
      </c>
    </row>
    <row r="24" spans="1:10" s="36" customFormat="1" ht="16.5" thickBot="1" x14ac:dyDescent="0.3">
      <c r="A24" s="44" t="s">
        <v>143</v>
      </c>
      <c r="B24" s="104">
        <v>200</v>
      </c>
      <c r="C24" s="186"/>
      <c r="D24" s="16">
        <f t="shared" si="1"/>
        <v>0</v>
      </c>
    </row>
    <row r="25" spans="1:10" s="36" customFormat="1" ht="16.5" thickBot="1" x14ac:dyDescent="0.3">
      <c r="A25" s="131" t="s">
        <v>74</v>
      </c>
      <c r="B25" s="29">
        <v>100</v>
      </c>
      <c r="C25" s="186"/>
      <c r="D25" s="16">
        <f>B25*C25</f>
        <v>0</v>
      </c>
    </row>
    <row r="26" spans="1:10" ht="16.5" thickBot="1" x14ac:dyDescent="0.3">
      <c r="A26" s="232" t="s">
        <v>211</v>
      </c>
      <c r="B26" s="233"/>
      <c r="C26" s="233"/>
      <c r="D26" s="234"/>
    </row>
    <row r="27" spans="1:10" ht="16.5" thickBot="1" x14ac:dyDescent="0.3">
      <c r="A27" s="44" t="s">
        <v>71</v>
      </c>
      <c r="B27" s="29">
        <v>100</v>
      </c>
      <c r="C27" s="186"/>
      <c r="D27" s="16">
        <f t="shared" ref="D27:D28" si="2">B27*C27</f>
        <v>0</v>
      </c>
    </row>
    <row r="28" spans="1:10" s="36" customFormat="1" ht="16.5" thickBot="1" x14ac:dyDescent="0.3">
      <c r="A28" s="44" t="s">
        <v>72</v>
      </c>
      <c r="B28" s="29">
        <v>100</v>
      </c>
      <c r="C28" s="186"/>
      <c r="D28" s="16">
        <f t="shared" si="2"/>
        <v>0</v>
      </c>
    </row>
    <row r="29" spans="1:10" s="36" customFormat="1" ht="16.5" thickBot="1" x14ac:dyDescent="0.3">
      <c r="A29" s="35" t="s">
        <v>143</v>
      </c>
      <c r="B29" s="29">
        <v>100</v>
      </c>
      <c r="C29" s="186"/>
      <c r="D29" s="16">
        <f>B29*C29</f>
        <v>0</v>
      </c>
    </row>
    <row r="30" spans="1:10" s="36" customFormat="1" ht="16.5" thickBot="1" x14ac:dyDescent="0.3">
      <c r="A30" s="131" t="s">
        <v>74</v>
      </c>
      <c r="B30" s="29">
        <v>100</v>
      </c>
      <c r="C30" s="186"/>
      <c r="D30" s="16">
        <f>B30*C30</f>
        <v>0</v>
      </c>
    </row>
    <row r="31" spans="1:10" ht="16.5" thickBot="1" x14ac:dyDescent="0.3">
      <c r="A31" s="232" t="s">
        <v>217</v>
      </c>
      <c r="B31" s="233"/>
      <c r="C31" s="233"/>
      <c r="D31" s="234"/>
    </row>
    <row r="32" spans="1:10" ht="16.5" thickBot="1" x14ac:dyDescent="0.3">
      <c r="A32" s="44" t="s">
        <v>71</v>
      </c>
      <c r="B32" s="29">
        <v>100</v>
      </c>
      <c r="C32" s="186"/>
      <c r="D32" s="16">
        <f t="shared" ref="D32:D33" si="3">B32*C32</f>
        <v>0</v>
      </c>
    </row>
    <row r="33" spans="1:4" s="36" customFormat="1" ht="16.5" thickBot="1" x14ac:dyDescent="0.3">
      <c r="A33" s="44" t="s">
        <v>72</v>
      </c>
      <c r="B33" s="29">
        <v>100</v>
      </c>
      <c r="C33" s="186"/>
      <c r="D33" s="16">
        <f t="shared" si="3"/>
        <v>0</v>
      </c>
    </row>
    <row r="34" spans="1:4" s="36" customFormat="1" ht="16.5" thickBot="1" x14ac:dyDescent="0.3">
      <c r="A34" s="35" t="s">
        <v>143</v>
      </c>
      <c r="B34" s="29">
        <v>100</v>
      </c>
      <c r="C34" s="186"/>
      <c r="D34" s="16">
        <f>B34*C34</f>
        <v>0</v>
      </c>
    </row>
    <row r="35" spans="1:4" s="36" customFormat="1" ht="16.5" thickBot="1" x14ac:dyDescent="0.3">
      <c r="A35" s="131" t="s">
        <v>74</v>
      </c>
      <c r="B35" s="29">
        <v>100</v>
      </c>
      <c r="C35" s="186"/>
      <c r="D35" s="16">
        <f>B35*C35</f>
        <v>0</v>
      </c>
    </row>
    <row r="36" spans="1:4" ht="16.5" thickBot="1" x14ac:dyDescent="0.3">
      <c r="A36" s="223" t="s">
        <v>214</v>
      </c>
      <c r="B36" s="224"/>
      <c r="C36" s="225"/>
      <c r="D36" s="16">
        <f>SUM(D7:D11,D13:D15,D17:D20,D22:D25,D27:D30,D32:D35)</f>
        <v>0</v>
      </c>
    </row>
    <row r="37" spans="1:4" x14ac:dyDescent="0.25">
      <c r="A37" s="36"/>
      <c r="B37" s="36"/>
      <c r="C37" s="36"/>
      <c r="D37" s="36"/>
    </row>
    <row r="38" spans="1:4" x14ac:dyDescent="0.25">
      <c r="A38" s="36"/>
      <c r="B38" s="36"/>
      <c r="C38" s="36"/>
      <c r="D38" s="36"/>
    </row>
    <row r="39" spans="1:4" x14ac:dyDescent="0.25">
      <c r="A39" s="36"/>
    </row>
    <row r="40" spans="1:4" x14ac:dyDescent="0.25">
      <c r="A40" s="36"/>
    </row>
  </sheetData>
  <sheetProtection algorithmName="SHA-512" hashValue="4HBOxyPLeZnRkFScYZH0BFhqaCBxlvISyk4XOUGVM9qasaEgWVeexrl+IMsL2hNcc9IKUPEs6cJEO2tn39eVyg==" saltValue="1AAZ2wlMmnUpXfwDhJsHcQ==" spinCount="100000" sheet="1" objects="1" scenarios="1" formatCells="0" formatColumns="0" formatRows="0" insertColumns="0" insertRows="0" insertHyperlinks="0" deleteColumns="0" deleteRows="0"/>
  <mergeCells count="10">
    <mergeCell ref="A1:B1"/>
    <mergeCell ref="A2:C2"/>
    <mergeCell ref="A3:C3"/>
    <mergeCell ref="A6:D6"/>
    <mergeCell ref="A12:D12"/>
    <mergeCell ref="A21:D21"/>
    <mergeCell ref="A26:D26"/>
    <mergeCell ref="A31:D31"/>
    <mergeCell ref="A36:C36"/>
    <mergeCell ref="A16:D16"/>
  </mergeCells>
  <pageMargins left="0.7" right="0.7" top="0.75" bottom="0.75" header="0.3" footer="0.3"/>
  <pageSetup paperSize="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topLeftCell="A13" zoomScale="96" zoomScaleNormal="96" workbookViewId="0">
      <selection activeCell="N40" sqref="N40"/>
    </sheetView>
  </sheetViews>
  <sheetFormatPr defaultRowHeight="15" x14ac:dyDescent="0.25"/>
  <cols>
    <col min="1" max="1" width="57.42578125" bestFit="1" customWidth="1"/>
    <col min="2" max="2" width="16.5703125" bestFit="1" customWidth="1"/>
    <col min="3" max="3" width="15.140625" customWidth="1"/>
    <col min="4" max="4" width="18.7109375" customWidth="1"/>
  </cols>
  <sheetData>
    <row r="1" spans="1:13" ht="15.75" x14ac:dyDescent="0.25">
      <c r="A1" s="51" t="s">
        <v>156</v>
      </c>
      <c r="B1" s="52"/>
      <c r="C1" s="52"/>
      <c r="D1" s="5"/>
      <c r="E1" s="36"/>
      <c r="F1" s="36"/>
      <c r="G1" s="36"/>
      <c r="H1" s="36"/>
      <c r="I1" s="36"/>
      <c r="J1" s="36"/>
      <c r="K1" s="36"/>
      <c r="L1" s="36"/>
    </row>
    <row r="2" spans="1:13" ht="18" customHeight="1" x14ac:dyDescent="0.25">
      <c r="A2" s="235" t="s">
        <v>154</v>
      </c>
      <c r="B2" s="235"/>
      <c r="C2" s="235"/>
      <c r="D2" s="6"/>
    </row>
    <row r="3" spans="1:13" ht="18" customHeight="1" x14ac:dyDescent="0.25">
      <c r="A3" s="242" t="s">
        <v>70</v>
      </c>
      <c r="B3" s="242"/>
      <c r="C3" s="242"/>
      <c r="D3" s="6"/>
    </row>
    <row r="4" spans="1:13" ht="15.75" x14ac:dyDescent="0.25">
      <c r="A4" s="54"/>
      <c r="B4" s="54"/>
      <c r="C4" s="54"/>
      <c r="D4" s="55"/>
    </row>
    <row r="5" spans="1:13" s="36" customFormat="1" ht="16.5" thickBot="1" x14ac:dyDescent="0.3">
      <c r="A5" s="54"/>
      <c r="B5" s="54"/>
      <c r="C5" s="54"/>
      <c r="D5" s="55"/>
    </row>
    <row r="6" spans="1:13" ht="66.75" customHeight="1" thickBot="1" x14ac:dyDescent="0.3">
      <c r="A6" s="139" t="s">
        <v>10</v>
      </c>
      <c r="B6" s="139" t="s">
        <v>183</v>
      </c>
      <c r="C6" s="139" t="s">
        <v>199</v>
      </c>
      <c r="D6" s="173" t="s">
        <v>226</v>
      </c>
    </row>
    <row r="7" spans="1:13" ht="16.5" thickBot="1" x14ac:dyDescent="0.3">
      <c r="A7" s="86" t="s">
        <v>78</v>
      </c>
      <c r="B7" s="86">
        <v>20</v>
      </c>
      <c r="C7" s="188"/>
      <c r="D7" s="97">
        <f t="shared" ref="D7:D21" si="0">B7*C7</f>
        <v>0</v>
      </c>
    </row>
    <row r="8" spans="1:13" ht="16.5" thickBot="1" x14ac:dyDescent="0.3">
      <c r="A8" s="86" t="s">
        <v>79</v>
      </c>
      <c r="B8" s="86">
        <v>30</v>
      </c>
      <c r="C8" s="188"/>
      <c r="D8" s="97">
        <f t="shared" si="0"/>
        <v>0</v>
      </c>
    </row>
    <row r="9" spans="1:13" ht="16.5" thickBot="1" x14ac:dyDescent="0.3">
      <c r="A9" s="86" t="s">
        <v>80</v>
      </c>
      <c r="B9" s="98">
        <v>2780</v>
      </c>
      <c r="C9" s="188"/>
      <c r="D9" s="97">
        <f t="shared" si="0"/>
        <v>0</v>
      </c>
    </row>
    <row r="10" spans="1:13" ht="16.5" thickBot="1" x14ac:dyDescent="0.3">
      <c r="A10" s="86" t="s">
        <v>81</v>
      </c>
      <c r="B10" s="86">
        <v>150</v>
      </c>
      <c r="C10" s="188"/>
      <c r="D10" s="97">
        <f t="shared" si="0"/>
        <v>0</v>
      </c>
    </row>
    <row r="11" spans="1:13" ht="16.5" thickBot="1" x14ac:dyDescent="0.3">
      <c r="A11" s="86" t="s">
        <v>82</v>
      </c>
      <c r="B11" s="98">
        <v>1670</v>
      </c>
      <c r="C11" s="188"/>
      <c r="D11" s="97">
        <f t="shared" si="0"/>
        <v>0</v>
      </c>
    </row>
    <row r="12" spans="1:13" ht="16.5" thickBot="1" x14ac:dyDescent="0.3">
      <c r="A12" s="86" t="s">
        <v>83</v>
      </c>
      <c r="B12" s="86">
        <v>20</v>
      </c>
      <c r="C12" s="188"/>
      <c r="D12" s="97">
        <f t="shared" si="0"/>
        <v>0</v>
      </c>
    </row>
    <row r="13" spans="1:13" ht="16.5" thickBot="1" x14ac:dyDescent="0.3">
      <c r="A13" s="86" t="s">
        <v>84</v>
      </c>
      <c r="B13" s="86">
        <v>30</v>
      </c>
      <c r="C13" s="188"/>
      <c r="D13" s="97">
        <f t="shared" si="0"/>
        <v>0</v>
      </c>
    </row>
    <row r="14" spans="1:13" ht="16.5" thickBot="1" x14ac:dyDescent="0.3">
      <c r="A14" s="86" t="s">
        <v>85</v>
      </c>
      <c r="B14" s="98">
        <v>2780</v>
      </c>
      <c r="C14" s="188"/>
      <c r="D14" s="97">
        <f t="shared" si="0"/>
        <v>0</v>
      </c>
    </row>
    <row r="15" spans="1:13" ht="16.5" thickBot="1" x14ac:dyDescent="0.3">
      <c r="A15" s="86" t="s">
        <v>86</v>
      </c>
      <c r="B15" s="86">
        <v>150</v>
      </c>
      <c r="C15" s="188"/>
      <c r="D15" s="97">
        <f t="shared" si="0"/>
        <v>0</v>
      </c>
      <c r="F15" s="241"/>
      <c r="G15" s="241"/>
      <c r="H15" s="241"/>
      <c r="I15" s="241"/>
      <c r="J15" s="241"/>
      <c r="K15" s="241"/>
      <c r="L15" s="241"/>
      <c r="M15" s="241"/>
    </row>
    <row r="16" spans="1:13" ht="16.5" thickBot="1" x14ac:dyDescent="0.3">
      <c r="A16" s="86" t="s">
        <v>87</v>
      </c>
      <c r="B16" s="98">
        <v>1670</v>
      </c>
      <c r="C16" s="188"/>
      <c r="D16" s="97">
        <f t="shared" si="0"/>
        <v>0</v>
      </c>
    </row>
    <row r="17" spans="1:9" ht="16.5" thickBot="1" x14ac:dyDescent="0.3">
      <c r="A17" s="86" t="s">
        <v>88</v>
      </c>
      <c r="B17" s="86">
        <v>20</v>
      </c>
      <c r="C17" s="188"/>
      <c r="D17" s="97">
        <f t="shared" si="0"/>
        <v>0</v>
      </c>
    </row>
    <row r="18" spans="1:9" ht="16.5" thickBot="1" x14ac:dyDescent="0.3">
      <c r="A18" s="86" t="s">
        <v>89</v>
      </c>
      <c r="B18" s="86">
        <v>30</v>
      </c>
      <c r="C18" s="188"/>
      <c r="D18" s="97">
        <f t="shared" si="0"/>
        <v>0</v>
      </c>
    </row>
    <row r="19" spans="1:9" ht="16.5" thickBot="1" x14ac:dyDescent="0.3">
      <c r="A19" s="86" t="s">
        <v>90</v>
      </c>
      <c r="B19" s="98">
        <v>2780</v>
      </c>
      <c r="C19" s="188"/>
      <c r="D19" s="97">
        <f t="shared" si="0"/>
        <v>0</v>
      </c>
    </row>
    <row r="20" spans="1:9" ht="16.5" thickBot="1" x14ac:dyDescent="0.3">
      <c r="A20" s="86" t="s">
        <v>91</v>
      </c>
      <c r="B20" s="86">
        <v>150</v>
      </c>
      <c r="C20" s="188"/>
      <c r="D20" s="97">
        <f t="shared" si="0"/>
        <v>0</v>
      </c>
    </row>
    <row r="21" spans="1:9" ht="16.5" thickBot="1" x14ac:dyDescent="0.3">
      <c r="A21" s="86" t="s">
        <v>92</v>
      </c>
      <c r="B21" s="98">
        <v>1670</v>
      </c>
      <c r="C21" s="188"/>
      <c r="D21" s="97">
        <f t="shared" si="0"/>
        <v>0</v>
      </c>
    </row>
    <row r="22" spans="1:9" ht="16.5" thickBot="1" x14ac:dyDescent="0.3">
      <c r="A22" s="232" t="s">
        <v>200</v>
      </c>
      <c r="B22" s="233"/>
      <c r="C22" s="233"/>
      <c r="D22" s="234"/>
      <c r="I22" s="36"/>
    </row>
    <row r="23" spans="1:9" ht="16.5" thickBot="1" x14ac:dyDescent="0.3">
      <c r="A23" s="86" t="s">
        <v>78</v>
      </c>
      <c r="B23" s="86">
        <v>10</v>
      </c>
      <c r="C23" s="151">
        <f>C7*1.5</f>
        <v>0</v>
      </c>
      <c r="D23" s="97">
        <f t="shared" ref="D23:D37" si="1">B23*C23</f>
        <v>0</v>
      </c>
      <c r="I23" s="36"/>
    </row>
    <row r="24" spans="1:9" ht="16.5" thickBot="1" x14ac:dyDescent="0.3">
      <c r="A24" s="86" t="s">
        <v>79</v>
      </c>
      <c r="B24" s="86">
        <v>5</v>
      </c>
      <c r="C24" s="151">
        <f t="shared" ref="C24:C37" si="2">C8*1.5</f>
        <v>0</v>
      </c>
      <c r="D24" s="97">
        <f t="shared" si="1"/>
        <v>0</v>
      </c>
      <c r="I24" s="36"/>
    </row>
    <row r="25" spans="1:9" ht="16.5" thickBot="1" x14ac:dyDescent="0.3">
      <c r="A25" s="86" t="s">
        <v>80</v>
      </c>
      <c r="B25" s="86">
        <v>450</v>
      </c>
      <c r="C25" s="151">
        <f t="shared" si="2"/>
        <v>0</v>
      </c>
      <c r="D25" s="97">
        <f t="shared" si="1"/>
        <v>0</v>
      </c>
      <c r="I25" s="36"/>
    </row>
    <row r="26" spans="1:9" ht="16.5" thickBot="1" x14ac:dyDescent="0.3">
      <c r="A26" s="86" t="s">
        <v>81</v>
      </c>
      <c r="B26" s="86">
        <v>20</v>
      </c>
      <c r="C26" s="151">
        <f t="shared" si="2"/>
        <v>0</v>
      </c>
      <c r="D26" s="97">
        <f t="shared" si="1"/>
        <v>0</v>
      </c>
      <c r="I26" s="36"/>
    </row>
    <row r="27" spans="1:9" ht="16.5" thickBot="1" x14ac:dyDescent="0.3">
      <c r="A27" s="86" t="s">
        <v>82</v>
      </c>
      <c r="B27" s="86">
        <v>340</v>
      </c>
      <c r="C27" s="151">
        <f t="shared" si="2"/>
        <v>0</v>
      </c>
      <c r="D27" s="97">
        <f t="shared" si="1"/>
        <v>0</v>
      </c>
    </row>
    <row r="28" spans="1:9" ht="16.5" thickBot="1" x14ac:dyDescent="0.3">
      <c r="A28" s="86" t="s">
        <v>83</v>
      </c>
      <c r="B28" s="86">
        <v>10</v>
      </c>
      <c r="C28" s="151">
        <f t="shared" si="2"/>
        <v>0</v>
      </c>
      <c r="D28" s="97">
        <f t="shared" si="1"/>
        <v>0</v>
      </c>
    </row>
    <row r="29" spans="1:9" ht="16.5" thickBot="1" x14ac:dyDescent="0.3">
      <c r="A29" s="86" t="s">
        <v>84</v>
      </c>
      <c r="B29" s="86">
        <v>5</v>
      </c>
      <c r="C29" s="151">
        <f t="shared" si="2"/>
        <v>0</v>
      </c>
      <c r="D29" s="97">
        <f t="shared" si="1"/>
        <v>0</v>
      </c>
    </row>
    <row r="30" spans="1:9" ht="16.5" thickBot="1" x14ac:dyDescent="0.3">
      <c r="A30" s="86" t="s">
        <v>85</v>
      </c>
      <c r="B30" s="86">
        <v>450</v>
      </c>
      <c r="C30" s="151">
        <f t="shared" si="2"/>
        <v>0</v>
      </c>
      <c r="D30" s="97">
        <f t="shared" si="1"/>
        <v>0</v>
      </c>
    </row>
    <row r="31" spans="1:9" ht="16.5" thickBot="1" x14ac:dyDescent="0.3">
      <c r="A31" s="86" t="s">
        <v>86</v>
      </c>
      <c r="B31" s="86">
        <v>20</v>
      </c>
      <c r="C31" s="151">
        <f t="shared" si="2"/>
        <v>0</v>
      </c>
      <c r="D31" s="97">
        <f t="shared" si="1"/>
        <v>0</v>
      </c>
    </row>
    <row r="32" spans="1:9" ht="16.5" thickBot="1" x14ac:dyDescent="0.3">
      <c r="A32" s="86" t="s">
        <v>87</v>
      </c>
      <c r="B32" s="86">
        <v>340</v>
      </c>
      <c r="C32" s="151">
        <f t="shared" si="2"/>
        <v>0</v>
      </c>
      <c r="D32" s="97">
        <f t="shared" si="1"/>
        <v>0</v>
      </c>
    </row>
    <row r="33" spans="1:6" ht="16.5" thickBot="1" x14ac:dyDescent="0.3">
      <c r="A33" s="86" t="s">
        <v>88</v>
      </c>
      <c r="B33" s="86">
        <v>10</v>
      </c>
      <c r="C33" s="151">
        <f t="shared" si="2"/>
        <v>0</v>
      </c>
      <c r="D33" s="97">
        <f t="shared" si="1"/>
        <v>0</v>
      </c>
    </row>
    <row r="34" spans="1:6" ht="16.5" thickBot="1" x14ac:dyDescent="0.3">
      <c r="A34" s="86" t="s">
        <v>89</v>
      </c>
      <c r="B34" s="86">
        <v>5</v>
      </c>
      <c r="C34" s="151">
        <f t="shared" si="2"/>
        <v>0</v>
      </c>
      <c r="D34" s="97">
        <f t="shared" si="1"/>
        <v>0</v>
      </c>
    </row>
    <row r="35" spans="1:6" ht="16.5" thickBot="1" x14ac:dyDescent="0.3">
      <c r="A35" s="86" t="s">
        <v>90</v>
      </c>
      <c r="B35" s="86">
        <v>450</v>
      </c>
      <c r="C35" s="151">
        <f t="shared" si="2"/>
        <v>0</v>
      </c>
      <c r="D35" s="97">
        <f t="shared" si="1"/>
        <v>0</v>
      </c>
    </row>
    <row r="36" spans="1:6" ht="16.5" thickBot="1" x14ac:dyDescent="0.3">
      <c r="A36" s="86" t="s">
        <v>91</v>
      </c>
      <c r="B36" s="86">
        <v>20</v>
      </c>
      <c r="C36" s="151">
        <f t="shared" si="2"/>
        <v>0</v>
      </c>
      <c r="D36" s="97">
        <f t="shared" si="1"/>
        <v>0</v>
      </c>
    </row>
    <row r="37" spans="1:6" ht="16.5" thickBot="1" x14ac:dyDescent="0.3">
      <c r="A37" s="86" t="s">
        <v>92</v>
      </c>
      <c r="B37" s="86">
        <v>340</v>
      </c>
      <c r="C37" s="151">
        <f t="shared" si="2"/>
        <v>0</v>
      </c>
      <c r="D37" s="97">
        <f t="shared" si="1"/>
        <v>0</v>
      </c>
    </row>
    <row r="38" spans="1:6" s="36" customFormat="1" ht="16.5" thickBot="1" x14ac:dyDescent="0.3">
      <c r="A38" s="232" t="s">
        <v>198</v>
      </c>
      <c r="B38" s="233"/>
      <c r="C38" s="233"/>
      <c r="D38" s="234"/>
    </row>
    <row r="39" spans="1:6" ht="32.25" thickBot="1" x14ac:dyDescent="0.3">
      <c r="A39" s="25" t="s">
        <v>219</v>
      </c>
      <c r="B39" s="152">
        <v>500000</v>
      </c>
      <c r="C39" s="187"/>
      <c r="D39" s="153">
        <f>B39*C39+B39</f>
        <v>500000</v>
      </c>
    </row>
    <row r="40" spans="1:6" ht="25.5" customHeight="1" thickBot="1" x14ac:dyDescent="0.3">
      <c r="A40" s="244" t="s">
        <v>203</v>
      </c>
      <c r="B40" s="245"/>
      <c r="C40" s="246"/>
      <c r="D40" s="154">
        <f>D7+D8+D9+D10+D11+D12+D13+D14+D15+D16+D17+D18+D19+D20+D23+D24+D25+D26+D27+D28+D29+D30+D31+D32+D33+D34+D35+D36+D37+D39</f>
        <v>500000</v>
      </c>
    </row>
    <row r="41" spans="1:6" ht="22.5" customHeight="1" x14ac:dyDescent="0.25">
      <c r="A41" s="247" t="s">
        <v>202</v>
      </c>
      <c r="B41" s="247"/>
      <c r="C41" s="247"/>
      <c r="D41" s="5"/>
    </row>
    <row r="42" spans="1:6" ht="41.25" customHeight="1" x14ac:dyDescent="0.25">
      <c r="A42" s="243" t="s">
        <v>201</v>
      </c>
      <c r="B42" s="243"/>
      <c r="C42" s="243"/>
      <c r="D42" s="36"/>
      <c r="E42" s="36"/>
      <c r="F42" s="36"/>
    </row>
    <row r="43" spans="1:6" ht="24" customHeight="1" x14ac:dyDescent="0.25">
      <c r="A43" s="240" t="s">
        <v>220</v>
      </c>
      <c r="B43" s="240"/>
      <c r="C43" s="240"/>
    </row>
  </sheetData>
  <sheetProtection algorithmName="SHA-512" hashValue="OF9P9n5y2cdY8DfvGSx4thr+rOdpJdjagsFms8/bTLin36Bc55Pvqq+F7CZQwKAa1GlgceivudPjITxd/o5j2g==" saltValue="3F2kdgmY2mDe4GH0Yr2HqQ==" spinCount="100000" sheet="1" objects="1" scenarios="1" formatCells="0" formatColumns="0" formatRows="0" insertColumns="0" insertRows="0" insertHyperlinks="0" deleteColumns="0" deleteRows="0"/>
  <mergeCells count="9">
    <mergeCell ref="A43:C43"/>
    <mergeCell ref="F15:M15"/>
    <mergeCell ref="A2:C2"/>
    <mergeCell ref="A3:C3"/>
    <mergeCell ref="A42:C42"/>
    <mergeCell ref="A40:C40"/>
    <mergeCell ref="A38:D38"/>
    <mergeCell ref="A22:D22"/>
    <mergeCell ref="A41:C41"/>
  </mergeCells>
  <pageMargins left="0.70866141732283472" right="0.70866141732283472" top="0.19685039370078741" bottom="0.19685039370078741" header="0.31496062992125984" footer="0.31496062992125984"/>
  <pageSetup paperSize="5" scale="6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zoomScaleNormal="100" workbookViewId="0">
      <selection activeCell="R12" sqref="R12"/>
    </sheetView>
  </sheetViews>
  <sheetFormatPr defaultRowHeight="15" x14ac:dyDescent="0.25"/>
  <cols>
    <col min="2" max="2" width="38.140625" customWidth="1"/>
    <col min="3" max="3" width="12.42578125" bestFit="1" customWidth="1"/>
    <col min="4" max="4" width="11.28515625" bestFit="1" customWidth="1"/>
    <col min="5" max="5" width="22.7109375" customWidth="1"/>
  </cols>
  <sheetData>
    <row r="1" spans="1:5" ht="15.75" x14ac:dyDescent="0.25">
      <c r="A1" s="202" t="s">
        <v>157</v>
      </c>
      <c r="B1" s="202"/>
      <c r="C1" s="202"/>
      <c r="D1" s="88"/>
      <c r="E1" s="88"/>
    </row>
    <row r="2" spans="1:5" ht="18" customHeight="1" x14ac:dyDescent="0.25">
      <c r="A2" s="235" t="s">
        <v>154</v>
      </c>
      <c r="B2" s="235"/>
      <c r="C2" s="235"/>
      <c r="D2" s="6"/>
      <c r="E2" s="6"/>
    </row>
    <row r="3" spans="1:5" ht="30" customHeight="1" x14ac:dyDescent="0.25">
      <c r="A3" s="261" t="s">
        <v>70</v>
      </c>
      <c r="B3" s="261"/>
      <c r="C3" s="261"/>
      <c r="D3" s="261"/>
      <c r="E3" s="36"/>
    </row>
    <row r="4" spans="1:5" ht="16.5" thickBot="1" x14ac:dyDescent="0.3">
      <c r="A4" s="228"/>
      <c r="B4" s="228"/>
      <c r="C4" s="17"/>
      <c r="D4" s="17"/>
      <c r="E4" s="17"/>
    </row>
    <row r="5" spans="1:5" ht="47.25" customHeight="1" x14ac:dyDescent="0.25">
      <c r="A5" s="257" t="s">
        <v>10</v>
      </c>
      <c r="B5" s="258"/>
      <c r="C5" s="230" t="s">
        <v>139</v>
      </c>
      <c r="D5" s="230" t="s">
        <v>140</v>
      </c>
      <c r="E5" s="226" t="s">
        <v>225</v>
      </c>
    </row>
    <row r="6" spans="1:5" ht="15.75" customHeight="1" thickBot="1" x14ac:dyDescent="0.3">
      <c r="A6" s="259"/>
      <c r="B6" s="260"/>
      <c r="C6" s="231"/>
      <c r="D6" s="231"/>
      <c r="E6" s="227"/>
    </row>
    <row r="7" spans="1:5" s="159" customFormat="1" ht="16.5" thickBot="1" x14ac:dyDescent="0.3">
      <c r="A7" s="251"/>
      <c r="B7" s="252"/>
      <c r="C7" s="156"/>
      <c r="D7" s="157"/>
      <c r="E7" s="158"/>
    </row>
    <row r="8" spans="1:5" ht="32.25" thickBot="1" x14ac:dyDescent="0.3">
      <c r="A8" s="12" t="s">
        <v>93</v>
      </c>
      <c r="B8" s="20" t="s">
        <v>94</v>
      </c>
      <c r="C8" s="30">
        <v>5</v>
      </c>
      <c r="D8" s="189"/>
      <c r="E8" s="10">
        <f>C8*D8</f>
        <v>0</v>
      </c>
    </row>
    <row r="9" spans="1:5" ht="32.25" thickBot="1" x14ac:dyDescent="0.3">
      <c r="A9" s="12" t="s">
        <v>93</v>
      </c>
      <c r="B9" s="20" t="s">
        <v>95</v>
      </c>
      <c r="C9" s="30">
        <v>6</v>
      </c>
      <c r="D9" s="189"/>
      <c r="E9" s="10">
        <f>C9*D9</f>
        <v>0</v>
      </c>
    </row>
    <row r="10" spans="1:5" s="159" customFormat="1" ht="16.5" thickBot="1" x14ac:dyDescent="0.3">
      <c r="A10" s="251"/>
      <c r="B10" s="252"/>
      <c r="C10" s="160"/>
      <c r="D10" s="157"/>
      <c r="E10" s="158"/>
    </row>
    <row r="11" spans="1:5" ht="32.25" thickBot="1" x14ac:dyDescent="0.3">
      <c r="A11" s="21" t="s">
        <v>96</v>
      </c>
      <c r="B11" s="22" t="s">
        <v>97</v>
      </c>
      <c r="C11" s="32">
        <v>72</v>
      </c>
      <c r="D11" s="189"/>
      <c r="E11" s="10">
        <f>C11*D11</f>
        <v>0</v>
      </c>
    </row>
    <row r="12" spans="1:5" ht="79.5" thickBot="1" x14ac:dyDescent="0.3">
      <c r="A12" s="12" t="s">
        <v>98</v>
      </c>
      <c r="B12" s="23" t="s">
        <v>99</v>
      </c>
      <c r="C12" s="33">
        <v>500</v>
      </c>
      <c r="D12" s="189"/>
      <c r="E12" s="10">
        <f>C12*D12</f>
        <v>0</v>
      </c>
    </row>
    <row r="13" spans="1:5" s="159" customFormat="1" ht="16.5" thickBot="1" x14ac:dyDescent="0.3">
      <c r="A13" s="253"/>
      <c r="B13" s="254"/>
      <c r="C13" s="160"/>
      <c r="D13" s="157"/>
      <c r="E13" s="158"/>
    </row>
    <row r="14" spans="1:5" ht="32.25" thickBot="1" x14ac:dyDescent="0.3">
      <c r="A14" s="11" t="s">
        <v>100</v>
      </c>
      <c r="B14" s="20" t="s">
        <v>101</v>
      </c>
      <c r="C14" s="30">
        <v>250</v>
      </c>
      <c r="D14" s="189"/>
      <c r="E14" s="10">
        <f>C14*D14</f>
        <v>0</v>
      </c>
    </row>
    <row r="15" spans="1:5" ht="16.5" thickBot="1" x14ac:dyDescent="0.3">
      <c r="A15" s="251"/>
      <c r="B15" s="252"/>
      <c r="C15" s="31"/>
      <c r="D15" s="18"/>
      <c r="E15" s="9"/>
    </row>
    <row r="16" spans="1:5" ht="32.25" thickBot="1" x14ac:dyDescent="0.3">
      <c r="A16" s="24"/>
      <c r="B16" s="20" t="s">
        <v>102</v>
      </c>
      <c r="C16" s="34">
        <v>3000</v>
      </c>
      <c r="D16" s="189"/>
      <c r="E16" s="10">
        <f>C16*D16</f>
        <v>0</v>
      </c>
    </row>
    <row r="17" spans="1:5" ht="16.5" thickBot="1" x14ac:dyDescent="0.3">
      <c r="A17" s="255"/>
      <c r="B17" s="256"/>
      <c r="C17" s="31"/>
      <c r="D17" s="18"/>
      <c r="E17" s="9"/>
    </row>
    <row r="18" spans="1:5" ht="32.25" thickBot="1" x14ac:dyDescent="0.3">
      <c r="A18" s="24"/>
      <c r="B18" s="20" t="s">
        <v>103</v>
      </c>
      <c r="C18" s="30">
        <v>45</v>
      </c>
      <c r="D18" s="189"/>
      <c r="E18" s="10">
        <f>C18*D18</f>
        <v>0</v>
      </c>
    </row>
    <row r="19" spans="1:5" ht="16.5" thickBot="1" x14ac:dyDescent="0.3">
      <c r="A19" s="137"/>
      <c r="B19" s="138"/>
      <c r="C19" s="137"/>
      <c r="D19" s="8"/>
      <c r="E19" s="9"/>
    </row>
    <row r="20" spans="1:5" ht="16.5" thickBot="1" x14ac:dyDescent="0.3">
      <c r="A20" s="248" t="s">
        <v>185</v>
      </c>
      <c r="B20" s="249"/>
      <c r="C20" s="249"/>
      <c r="D20" s="250"/>
      <c r="E20" s="13">
        <f>E8+E9+E11+E12+E14+E16+E18</f>
        <v>0</v>
      </c>
    </row>
    <row r="21" spans="1:5" ht="15.75" x14ac:dyDescent="0.25">
      <c r="A21" s="19"/>
      <c r="B21" s="5"/>
      <c r="C21" s="5"/>
      <c r="D21" s="5"/>
      <c r="E21" s="5"/>
    </row>
  </sheetData>
  <sheetProtection algorithmName="SHA-512" hashValue="5xIfv5TQqdPBDRjejC4J6gAT02QbsdZEI3Cth5ks4f1WtoY9Da/OmymIw6cqMWa/zvGEjTdbRn5xeYo6GTmRXQ==" saltValue="vEPUpFfKQPAUTbk2J5B9UA==" spinCount="100000" sheet="1" objects="1" scenarios="1" formatCells="0" formatColumns="0" formatRows="0" insertColumns="0" insertRows="0" insertHyperlinks="0" deleteColumns="0" deleteRows="0"/>
  <mergeCells count="14">
    <mergeCell ref="A1:C1"/>
    <mergeCell ref="A2:C2"/>
    <mergeCell ref="A4:B4"/>
    <mergeCell ref="A5:B6"/>
    <mergeCell ref="C5:C6"/>
    <mergeCell ref="A3:D3"/>
    <mergeCell ref="A20:D20"/>
    <mergeCell ref="E5:E6"/>
    <mergeCell ref="A7:B7"/>
    <mergeCell ref="A10:B10"/>
    <mergeCell ref="A13:B13"/>
    <mergeCell ref="A15:B15"/>
    <mergeCell ref="D5:D6"/>
    <mergeCell ref="A17:B17"/>
  </mergeCells>
  <pageMargins left="0.7" right="0.7" top="0.75" bottom="0.75" header="0.3" footer="0.3"/>
  <pageSetup paperSize="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abSelected="1" zoomScale="160" zoomScaleNormal="160" workbookViewId="0">
      <selection activeCell="G7" sqref="G7"/>
    </sheetView>
  </sheetViews>
  <sheetFormatPr defaultColWidth="9.140625" defaultRowHeight="15" x14ac:dyDescent="0.25"/>
  <cols>
    <col min="1" max="1" width="11.7109375" style="36" customWidth="1"/>
    <col min="2" max="2" width="42.140625" style="36" customWidth="1"/>
    <col min="3" max="3" width="15.140625" style="117" customWidth="1"/>
    <col min="4" max="4" width="14.28515625" style="36" customWidth="1"/>
    <col min="5" max="16384" width="9.140625" style="36"/>
  </cols>
  <sheetData>
    <row r="1" spans="1:4" ht="15.75" x14ac:dyDescent="0.25">
      <c r="A1" s="202" t="s">
        <v>240</v>
      </c>
      <c r="B1" s="202"/>
      <c r="C1" s="202"/>
    </row>
    <row r="2" spans="1:4" ht="15.75" x14ac:dyDescent="0.25">
      <c r="A2" s="166"/>
      <c r="B2" s="166"/>
      <c r="C2" s="166"/>
    </row>
    <row r="3" spans="1:4" ht="15.75" x14ac:dyDescent="0.25">
      <c r="A3" s="235" t="s">
        <v>154</v>
      </c>
      <c r="B3" s="235"/>
      <c r="C3" s="235"/>
    </row>
    <row r="4" spans="1:4" ht="15.75" x14ac:dyDescent="0.25">
      <c r="A4" s="174"/>
      <c r="B4" s="174"/>
      <c r="C4" s="174"/>
      <c r="D4" s="103"/>
    </row>
    <row r="5" spans="1:4" ht="53.25" customHeight="1" x14ac:dyDescent="0.25">
      <c r="A5" s="121" t="s">
        <v>165</v>
      </c>
      <c r="B5" s="121" t="s">
        <v>10</v>
      </c>
      <c r="C5" s="179" t="s">
        <v>145</v>
      </c>
      <c r="D5" s="118" t="s">
        <v>231</v>
      </c>
    </row>
    <row r="6" spans="1:4" ht="51" x14ac:dyDescent="0.25">
      <c r="A6" s="262">
        <v>2.6</v>
      </c>
      <c r="B6" s="119" t="s">
        <v>230</v>
      </c>
      <c r="C6" s="190"/>
      <c r="D6" s="120">
        <f t="shared" ref="D6" si="0">SUM(C6:C6)</f>
        <v>0</v>
      </c>
    </row>
    <row r="7" spans="1:4" ht="37.5" customHeight="1" x14ac:dyDescent="0.25">
      <c r="A7" s="263"/>
      <c r="B7" s="124" t="s">
        <v>204</v>
      </c>
      <c r="C7" s="190"/>
      <c r="D7" s="120">
        <f>C7*100</f>
        <v>0</v>
      </c>
    </row>
    <row r="8" spans="1:4" x14ac:dyDescent="0.25">
      <c r="C8" s="118" t="s">
        <v>184</v>
      </c>
      <c r="D8" s="122">
        <f>SUM(D6:D7)</f>
        <v>0</v>
      </c>
    </row>
  </sheetData>
  <sheetProtection algorithmName="SHA-512" hashValue="O/cgsIRxbfg0WRHkbT6FFBFPx2yYDr0at/RbRi06QrxSYBCGCkbw7BzDmzeC6R9kCdxKKlmK5jlMwRFfM42a/Q==" saltValue="MTtgU81aZ4XxDULX35pqEQ==" spinCount="100000" sheet="1" objects="1" scenarios="1" formatCells="0" formatColumns="0" formatRows="0" insertColumns="0" insertRows="0" insertHyperlinks="0" deleteColumns="0" deleteRows="0"/>
  <mergeCells count="3">
    <mergeCell ref="A6:A7"/>
    <mergeCell ref="A3:C3"/>
    <mergeCell ref="A1:C1"/>
  </mergeCell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topLeftCell="A22" zoomScale="115" zoomScaleNormal="115" workbookViewId="0">
      <selection activeCell="F31" sqref="F31"/>
    </sheetView>
  </sheetViews>
  <sheetFormatPr defaultColWidth="9.140625" defaultRowHeight="15.75" x14ac:dyDescent="0.25"/>
  <cols>
    <col min="1" max="1" width="84.42578125" style="5" customWidth="1"/>
    <col min="2" max="2" width="25.5703125" style="5" customWidth="1"/>
    <col min="3" max="3" width="20.28515625" style="5" customWidth="1"/>
    <col min="4" max="4" width="18.85546875" style="5" customWidth="1"/>
    <col min="5" max="5" width="28.7109375" style="5" bestFit="1" customWidth="1"/>
    <col min="6" max="8" width="9.140625" style="5"/>
    <col min="9" max="9" width="16.28515625" style="5" bestFit="1" customWidth="1"/>
    <col min="10" max="10" width="17.42578125" style="5" bestFit="1" customWidth="1"/>
    <col min="11" max="16384" width="9.140625" style="5"/>
  </cols>
  <sheetData>
    <row r="1" spans="1:5" x14ac:dyDescent="0.25">
      <c r="A1" s="52" t="s">
        <v>158</v>
      </c>
    </row>
    <row r="2" spans="1:5" x14ac:dyDescent="0.25">
      <c r="A2" s="26"/>
    </row>
    <row r="3" spans="1:5" x14ac:dyDescent="0.25">
      <c r="A3" s="129" t="s">
        <v>5</v>
      </c>
      <c r="B3" s="56"/>
    </row>
    <row r="4" spans="1:5" ht="15.75" customHeight="1" x14ac:dyDescent="0.25">
      <c r="A4" s="261" t="s">
        <v>171</v>
      </c>
      <c r="B4" s="261"/>
    </row>
    <row r="5" spans="1:5" x14ac:dyDescent="0.25">
      <c r="A5" s="52"/>
      <c r="B5" s="52"/>
    </row>
    <row r="6" spans="1:5" x14ac:dyDescent="0.25">
      <c r="A6" s="265" t="s">
        <v>232</v>
      </c>
      <c r="B6" s="265"/>
      <c r="C6" s="265"/>
      <c r="D6" s="175"/>
    </row>
    <row r="7" spans="1:5" ht="16.5" thickBot="1" x14ac:dyDescent="0.3">
      <c r="A7" s="42"/>
    </row>
    <row r="8" spans="1:5" ht="47.25" x14ac:dyDescent="0.25">
      <c r="A8" s="128" t="s">
        <v>170</v>
      </c>
      <c r="B8" s="126" t="s">
        <v>104</v>
      </c>
      <c r="C8" s="125" t="s">
        <v>189</v>
      </c>
      <c r="D8" s="125" t="s">
        <v>190</v>
      </c>
      <c r="E8" s="127" t="s">
        <v>239</v>
      </c>
    </row>
    <row r="9" spans="1:5" x14ac:dyDescent="0.25">
      <c r="A9" s="105" t="s">
        <v>105</v>
      </c>
      <c r="B9" s="293" t="s">
        <v>106</v>
      </c>
      <c r="C9" s="296"/>
      <c r="D9" s="294">
        <v>3200000</v>
      </c>
      <c r="E9" s="313">
        <f>(C9*D9)+D9</f>
        <v>3200000</v>
      </c>
    </row>
    <row r="10" spans="1:5" x14ac:dyDescent="0.25">
      <c r="A10" s="105" t="s">
        <v>107</v>
      </c>
      <c r="B10" s="293"/>
      <c r="C10" s="297"/>
      <c r="D10" s="295"/>
      <c r="E10" s="314"/>
    </row>
    <row r="11" spans="1:5" x14ac:dyDescent="0.25">
      <c r="A11" s="105" t="s">
        <v>108</v>
      </c>
      <c r="B11" s="293"/>
      <c r="C11" s="297"/>
      <c r="D11" s="295"/>
      <c r="E11" s="314"/>
    </row>
    <row r="12" spans="1:5" x14ac:dyDescent="0.25">
      <c r="A12" s="105" t="s">
        <v>109</v>
      </c>
      <c r="B12" s="293"/>
      <c r="C12" s="297"/>
      <c r="D12" s="295"/>
      <c r="E12" s="314"/>
    </row>
    <row r="13" spans="1:5" x14ac:dyDescent="0.25">
      <c r="A13" s="105" t="s">
        <v>110</v>
      </c>
      <c r="B13" s="293"/>
      <c r="C13" s="297"/>
      <c r="D13" s="295"/>
      <c r="E13" s="314"/>
    </row>
    <row r="14" spans="1:5" x14ac:dyDescent="0.25">
      <c r="A14" s="105" t="s">
        <v>111</v>
      </c>
      <c r="B14" s="293"/>
      <c r="C14" s="297"/>
      <c r="D14" s="295"/>
      <c r="E14" s="314"/>
    </row>
    <row r="15" spans="1:5" x14ac:dyDescent="0.25">
      <c r="A15" s="105" t="s">
        <v>112</v>
      </c>
      <c r="B15" s="293"/>
      <c r="C15" s="297"/>
      <c r="D15" s="295"/>
      <c r="E15" s="314"/>
    </row>
    <row r="16" spans="1:5" x14ac:dyDescent="0.25">
      <c r="A16" s="105" t="s">
        <v>113</v>
      </c>
      <c r="B16" s="293"/>
      <c r="C16" s="297"/>
      <c r="D16" s="295"/>
      <c r="E16" s="314"/>
    </row>
    <row r="17" spans="1:5" x14ac:dyDescent="0.25">
      <c r="A17" s="105" t="s">
        <v>114</v>
      </c>
      <c r="B17" s="293"/>
      <c r="C17" s="297"/>
      <c r="D17" s="295"/>
      <c r="E17" s="314"/>
    </row>
    <row r="18" spans="1:5" x14ac:dyDescent="0.25">
      <c r="A18" s="105" t="s">
        <v>115</v>
      </c>
      <c r="B18" s="293"/>
      <c r="C18" s="297"/>
      <c r="D18" s="295"/>
      <c r="E18" s="314"/>
    </row>
    <row r="19" spans="1:5" x14ac:dyDescent="0.25">
      <c r="A19" s="105" t="s">
        <v>116</v>
      </c>
      <c r="B19" s="293"/>
      <c r="C19" s="297"/>
      <c r="D19" s="295"/>
      <c r="E19" s="314"/>
    </row>
    <row r="20" spans="1:5" ht="16.5" thickBot="1" x14ac:dyDescent="0.3">
      <c r="A20" s="106" t="s">
        <v>117</v>
      </c>
      <c r="B20" s="281"/>
      <c r="C20" s="298"/>
      <c r="D20" s="295"/>
      <c r="E20" s="315"/>
    </row>
    <row r="21" spans="1:5" x14ac:dyDescent="0.25">
      <c r="A21" s="107" t="s">
        <v>180</v>
      </c>
      <c r="B21" s="274" t="s">
        <v>194</v>
      </c>
      <c r="C21" s="305"/>
      <c r="D21" s="312" t="s">
        <v>136</v>
      </c>
      <c r="E21" s="310">
        <f>C21</f>
        <v>0</v>
      </c>
    </row>
    <row r="22" spans="1:5" ht="16.5" thickBot="1" x14ac:dyDescent="0.3">
      <c r="A22" s="108" t="s">
        <v>191</v>
      </c>
      <c r="B22" s="275"/>
      <c r="C22" s="306"/>
      <c r="D22" s="273"/>
      <c r="E22" s="311"/>
    </row>
    <row r="23" spans="1:5" x14ac:dyDescent="0.25">
      <c r="A23" s="107" t="s">
        <v>192</v>
      </c>
      <c r="B23" s="274" t="s">
        <v>106</v>
      </c>
      <c r="C23" s="301">
        <f>C9</f>
        <v>0</v>
      </c>
      <c r="D23" s="299">
        <v>720000</v>
      </c>
      <c r="E23" s="316">
        <f>D23*C23+D23</f>
        <v>720000</v>
      </c>
    </row>
    <row r="24" spans="1:5" ht="16.5" thickBot="1" x14ac:dyDescent="0.3">
      <c r="A24" s="108" t="s">
        <v>193</v>
      </c>
      <c r="B24" s="275"/>
      <c r="C24" s="302"/>
      <c r="D24" s="300"/>
      <c r="E24" s="317"/>
    </row>
    <row r="25" spans="1:5" x14ac:dyDescent="0.25">
      <c r="A25" s="107" t="s">
        <v>118</v>
      </c>
      <c r="B25" s="303" t="s">
        <v>106</v>
      </c>
      <c r="C25" s="301">
        <f>C9</f>
        <v>0</v>
      </c>
      <c r="D25" s="276">
        <v>350000</v>
      </c>
      <c r="E25" s="310">
        <f>C25*D25+D25</f>
        <v>350000</v>
      </c>
    </row>
    <row r="26" spans="1:5" ht="16.5" thickBot="1" x14ac:dyDescent="0.3">
      <c r="A26" s="108" t="s">
        <v>119</v>
      </c>
      <c r="B26" s="304"/>
      <c r="C26" s="302"/>
      <c r="D26" s="277"/>
      <c r="E26" s="311"/>
    </row>
    <row r="27" spans="1:5" ht="16.5" thickBot="1" x14ac:dyDescent="0.3">
      <c r="A27" s="143" t="s">
        <v>120</v>
      </c>
      <c r="B27" s="140" t="s">
        <v>169</v>
      </c>
      <c r="C27" s="193"/>
      <c r="D27" s="141" t="s">
        <v>136</v>
      </c>
      <c r="E27" s="142">
        <f>C27</f>
        <v>0</v>
      </c>
    </row>
    <row r="28" spans="1:5" x14ac:dyDescent="0.25">
      <c r="A28" s="109" t="s">
        <v>121</v>
      </c>
      <c r="B28" s="268" t="s">
        <v>194</v>
      </c>
      <c r="C28" s="270"/>
      <c r="D28" s="272" t="s">
        <v>136</v>
      </c>
      <c r="E28" s="307">
        <f>C28</f>
        <v>0</v>
      </c>
    </row>
    <row r="29" spans="1:5" x14ac:dyDescent="0.25">
      <c r="A29" s="105" t="s">
        <v>122</v>
      </c>
      <c r="B29" s="268"/>
      <c r="C29" s="270"/>
      <c r="D29" s="272"/>
      <c r="E29" s="308"/>
    </row>
    <row r="30" spans="1:5" x14ac:dyDescent="0.25">
      <c r="A30" s="105" t="s">
        <v>123</v>
      </c>
      <c r="B30" s="268"/>
      <c r="C30" s="270"/>
      <c r="D30" s="272"/>
      <c r="E30" s="308"/>
    </row>
    <row r="31" spans="1:5" x14ac:dyDescent="0.25">
      <c r="A31" s="105" t="s">
        <v>124</v>
      </c>
      <c r="B31" s="268"/>
      <c r="C31" s="270"/>
      <c r="D31" s="272"/>
      <c r="E31" s="308"/>
    </row>
    <row r="32" spans="1:5" x14ac:dyDescent="0.25">
      <c r="A32" s="105" t="s">
        <v>125</v>
      </c>
      <c r="B32" s="268"/>
      <c r="C32" s="270"/>
      <c r="D32" s="272"/>
      <c r="E32" s="308"/>
    </row>
    <row r="33" spans="1:16" x14ac:dyDescent="0.25">
      <c r="A33" s="105" t="s">
        <v>126</v>
      </c>
      <c r="B33" s="268"/>
      <c r="C33" s="270"/>
      <c r="D33" s="272"/>
      <c r="E33" s="308"/>
    </row>
    <row r="34" spans="1:16" ht="16.5" thickBot="1" x14ac:dyDescent="0.3">
      <c r="A34" s="106" t="s">
        <v>167</v>
      </c>
      <c r="B34" s="269"/>
      <c r="C34" s="271"/>
      <c r="D34" s="273"/>
      <c r="E34" s="309"/>
    </row>
    <row r="35" spans="1:16" ht="16.5" thickBot="1" x14ac:dyDescent="0.3">
      <c r="A35" s="110" t="s">
        <v>168</v>
      </c>
      <c r="B35" s="145" t="s">
        <v>164</v>
      </c>
      <c r="C35" s="194"/>
      <c r="D35" s="111">
        <v>2200000</v>
      </c>
      <c r="E35" s="112">
        <f>C35*D35+D35</f>
        <v>2200000</v>
      </c>
      <c r="F35" s="113"/>
    </row>
    <row r="36" spans="1:16" x14ac:dyDescent="0.25">
      <c r="A36" s="109" t="s">
        <v>127</v>
      </c>
      <c r="B36" s="282" t="s">
        <v>163</v>
      </c>
      <c r="C36" s="290"/>
      <c r="D36" s="272" t="s">
        <v>136</v>
      </c>
      <c r="E36" s="288">
        <f>C36</f>
        <v>0</v>
      </c>
    </row>
    <row r="37" spans="1:16" x14ac:dyDescent="0.25">
      <c r="A37" s="105" t="s">
        <v>128</v>
      </c>
      <c r="B37" s="293"/>
      <c r="C37" s="291"/>
      <c r="D37" s="272"/>
      <c r="E37" s="289"/>
      <c r="I37" s="148"/>
      <c r="J37" s="148"/>
    </row>
    <row r="38" spans="1:16" x14ac:dyDescent="0.25">
      <c r="A38" s="105" t="s">
        <v>129</v>
      </c>
      <c r="B38" s="293"/>
      <c r="C38" s="291"/>
      <c r="D38" s="272"/>
      <c r="E38" s="289"/>
      <c r="J38" s="148"/>
    </row>
    <row r="39" spans="1:16" x14ac:dyDescent="0.25">
      <c r="A39" s="105" t="s">
        <v>130</v>
      </c>
      <c r="B39" s="293"/>
      <c r="C39" s="291"/>
      <c r="D39" s="272"/>
      <c r="E39" s="289"/>
    </row>
    <row r="40" spans="1:16" x14ac:dyDescent="0.25">
      <c r="A40" s="105" t="s">
        <v>131</v>
      </c>
      <c r="B40" s="293"/>
      <c r="C40" s="291"/>
      <c r="D40" s="272"/>
      <c r="E40" s="289"/>
    </row>
    <row r="41" spans="1:16" x14ac:dyDescent="0.25">
      <c r="A41" s="105" t="s">
        <v>132</v>
      </c>
      <c r="B41" s="293"/>
      <c r="C41" s="291"/>
      <c r="D41" s="272"/>
      <c r="E41" s="289"/>
    </row>
    <row r="42" spans="1:16" ht="16.5" thickBot="1" x14ac:dyDescent="0.3">
      <c r="A42" s="106" t="s">
        <v>133</v>
      </c>
      <c r="B42" s="281"/>
      <c r="C42" s="292"/>
      <c r="D42" s="272"/>
      <c r="E42" s="287"/>
    </row>
    <row r="43" spans="1:16" ht="16.5" thickBot="1" x14ac:dyDescent="0.3">
      <c r="A43" s="107" t="s">
        <v>134</v>
      </c>
      <c r="B43" s="144" t="s">
        <v>106</v>
      </c>
      <c r="C43" s="150">
        <f>C9</f>
        <v>0</v>
      </c>
      <c r="D43" s="111">
        <v>500000</v>
      </c>
      <c r="E43" s="162">
        <f>C43*D43+D43</f>
        <v>500000</v>
      </c>
    </row>
    <row r="44" spans="1:16" x14ac:dyDescent="0.25">
      <c r="A44" s="109" t="s">
        <v>205</v>
      </c>
      <c r="B44" s="278"/>
      <c r="C44" s="279"/>
      <c r="D44" s="279"/>
      <c r="E44" s="280"/>
    </row>
    <row r="45" spans="1:16" x14ac:dyDescent="0.25">
      <c r="A45" s="114" t="s">
        <v>196</v>
      </c>
      <c r="B45" s="146" t="s">
        <v>181</v>
      </c>
      <c r="C45" s="191">
        <f>C35</f>
        <v>0</v>
      </c>
      <c r="D45" s="149">
        <v>45000000</v>
      </c>
      <c r="E45" s="115">
        <f>C45*D45</f>
        <v>0</v>
      </c>
    </row>
    <row r="46" spans="1:16" x14ac:dyDescent="0.25">
      <c r="A46" s="114" t="s">
        <v>197</v>
      </c>
      <c r="B46" s="147" t="s">
        <v>182</v>
      </c>
      <c r="C46" s="192"/>
      <c r="D46" s="149">
        <v>15000000</v>
      </c>
      <c r="E46" s="115">
        <f>C46*D46</f>
        <v>0</v>
      </c>
    </row>
    <row r="47" spans="1:16" x14ac:dyDescent="0.25">
      <c r="A47" s="163" t="s">
        <v>195</v>
      </c>
      <c r="B47" s="281" t="s">
        <v>106</v>
      </c>
      <c r="C47" s="283">
        <f>C9</f>
        <v>0</v>
      </c>
      <c r="D47" s="285">
        <v>250000</v>
      </c>
      <c r="E47" s="287">
        <f>C47*D47+D47</f>
        <v>250000</v>
      </c>
    </row>
    <row r="48" spans="1:16" ht="16.5" thickBot="1" x14ac:dyDescent="0.3">
      <c r="A48" s="164" t="s">
        <v>135</v>
      </c>
      <c r="B48" s="282"/>
      <c r="C48" s="284"/>
      <c r="D48" s="286"/>
      <c r="E48" s="288"/>
      <c r="G48" s="136"/>
      <c r="H48" s="130"/>
      <c r="I48" s="130"/>
      <c r="J48" s="130"/>
      <c r="K48" s="130"/>
      <c r="L48" s="130"/>
      <c r="M48" s="130"/>
      <c r="N48" s="130"/>
      <c r="O48" s="130"/>
      <c r="P48" s="130"/>
    </row>
    <row r="49" spans="1:5" ht="16.5" thickBot="1" x14ac:dyDescent="0.3">
      <c r="A49" s="266" t="s">
        <v>137</v>
      </c>
      <c r="B49" s="267"/>
      <c r="C49" s="267"/>
      <c r="D49" s="267"/>
      <c r="E49" s="161">
        <f>SUM(E9:E43,E45:E48)</f>
        <v>7220000</v>
      </c>
    </row>
    <row r="50" spans="1:5" x14ac:dyDescent="0.25">
      <c r="A50" s="38"/>
    </row>
    <row r="51" spans="1:5" ht="39" customHeight="1" x14ac:dyDescent="0.25">
      <c r="A51" s="264" t="s">
        <v>236</v>
      </c>
      <c r="B51" s="264"/>
      <c r="C51" s="264"/>
      <c r="D51" s="176"/>
    </row>
    <row r="52" spans="1:5" ht="31.5" customHeight="1" x14ac:dyDescent="0.25">
      <c r="A52" s="264" t="s">
        <v>233</v>
      </c>
      <c r="B52" s="264"/>
      <c r="C52" s="264"/>
      <c r="D52" s="176"/>
    </row>
    <row r="53" spans="1:5" ht="31.5" customHeight="1" x14ac:dyDescent="0.25">
      <c r="A53" s="264" t="s">
        <v>234</v>
      </c>
      <c r="B53" s="264"/>
      <c r="C53" s="264"/>
    </row>
    <row r="54" spans="1:5" ht="47.25" customHeight="1" x14ac:dyDescent="0.25">
      <c r="A54" s="264" t="s">
        <v>235</v>
      </c>
      <c r="B54" s="264"/>
      <c r="C54" s="264"/>
    </row>
    <row r="55" spans="1:5" x14ac:dyDescent="0.25">
      <c r="A55" s="41"/>
    </row>
    <row r="56" spans="1:5" x14ac:dyDescent="0.25">
      <c r="A56" s="41"/>
    </row>
    <row r="57" spans="1:5" x14ac:dyDescent="0.25">
      <c r="A57" s="116"/>
    </row>
    <row r="58" spans="1:5" x14ac:dyDescent="0.25">
      <c r="A58" s="37"/>
    </row>
    <row r="59" spans="1:5" x14ac:dyDescent="0.25">
      <c r="A59" s="40"/>
    </row>
    <row r="60" spans="1:5" x14ac:dyDescent="0.25">
      <c r="A60" s="41"/>
    </row>
    <row r="61" spans="1:5" x14ac:dyDescent="0.25">
      <c r="A61" s="41"/>
    </row>
    <row r="62" spans="1:5" x14ac:dyDescent="0.25">
      <c r="A62" s="39"/>
    </row>
  </sheetData>
  <sheetProtection algorithmName="SHA-512" hashValue="H6nQtG3zUAuIJdL/LL/xcVgQ8Kh+Pcvtbh6eOJy7qzKeKtHDUUBpnyQhcPax11hzt81Y237EQa0kt5uADkgqrg==" saltValue="1+Vp2Ejad1n1xNPXjVKW2A==" spinCount="100000" sheet="1" objects="1" scenarios="1" formatCells="0" formatColumns="0" formatRows="0" insertColumns="0" insertRows="0" insertHyperlinks="0" deleteColumns="0" deleteRows="0"/>
  <mergeCells count="36">
    <mergeCell ref="E9:E20"/>
    <mergeCell ref="E25:E26"/>
    <mergeCell ref="C25:C26"/>
    <mergeCell ref="E23:E24"/>
    <mergeCell ref="A4:B4"/>
    <mergeCell ref="E36:E42"/>
    <mergeCell ref="D36:D42"/>
    <mergeCell ref="C36:C42"/>
    <mergeCell ref="B9:B20"/>
    <mergeCell ref="D9:D20"/>
    <mergeCell ref="C9:C20"/>
    <mergeCell ref="B36:B42"/>
    <mergeCell ref="D23:D24"/>
    <mergeCell ref="B21:B22"/>
    <mergeCell ref="C23:C24"/>
    <mergeCell ref="B25:B26"/>
    <mergeCell ref="C21:C22"/>
    <mergeCell ref="E28:E34"/>
    <mergeCell ref="E21:E22"/>
    <mergeCell ref="D21:D22"/>
    <mergeCell ref="A54:C54"/>
    <mergeCell ref="A6:C6"/>
    <mergeCell ref="A53:C53"/>
    <mergeCell ref="A51:C51"/>
    <mergeCell ref="A52:C52"/>
    <mergeCell ref="A49:D49"/>
    <mergeCell ref="B28:B34"/>
    <mergeCell ref="C28:C34"/>
    <mergeCell ref="D28:D34"/>
    <mergeCell ref="B23:B24"/>
    <mergeCell ref="D25:D26"/>
    <mergeCell ref="B44:E44"/>
    <mergeCell ref="B47:B48"/>
    <mergeCell ref="C47:C48"/>
    <mergeCell ref="D47:D48"/>
    <mergeCell ref="E47:E48"/>
  </mergeCells>
  <pageMargins left="0.7" right="0.7" top="0.75" bottom="0.75" header="0.3" footer="0.3"/>
  <pageSetup paperSize="5" scale="53" orientation="landscape" r:id="rId1"/>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Price Summary</vt:lpstr>
      <vt:lpstr>Table 1 Phase-in _ Phase-out </vt:lpstr>
      <vt:lpstr>Table 2 Operations and Maint.</vt:lpstr>
      <vt:lpstr>Table 3 Transient Servicing</vt:lpstr>
      <vt:lpstr>Table 4  Food Services</vt:lpstr>
      <vt:lpstr>Table 5 Task Authorization Rate</vt:lpstr>
      <vt:lpstr>Table 6 Miscellaneous Rates</vt:lpstr>
      <vt:lpstr>Table 7 SNIC</vt:lpstr>
      <vt:lpstr>TABLE 8 RPOps cost plus</vt:lpstr>
      <vt:lpstr>'Price Summary'!_Toc3454058</vt:lpstr>
      <vt:lpstr>'Price Summary'!_Toc8293400</vt:lpstr>
      <vt:lpstr>'Table 1 Phase-in _ Phase-out '!_Toc8293401</vt:lpstr>
      <vt:lpstr>'Table 3 Transient Servicing'!_Toc8293402</vt:lpstr>
      <vt:lpstr>'Table 4  Food Services'!_Toc8293403</vt:lpstr>
      <vt:lpstr>'Table 5 Task Authorization Rate'!_Toc8293404</vt:lpstr>
      <vt:lpstr>'Table 6 Miscellaneous Rates'!_Toc8293405</vt:lpstr>
      <vt:lpstr>'Table 1 Phase-in _ Phase-out '!Print_Area</vt:lpstr>
      <vt:lpstr>'Table 2 Operations and Maint.'!Print_Area</vt:lpstr>
    </vt:vector>
  </TitlesOfParts>
  <Company>Government of Canada\Gouvernement du Canada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Lalonde</dc:creator>
  <cp:lastModifiedBy>Yves Henry</cp:lastModifiedBy>
  <cp:lastPrinted>2020-02-20T17:42:31Z</cp:lastPrinted>
  <dcterms:created xsi:type="dcterms:W3CDTF">2019-11-22T12:36:15Z</dcterms:created>
  <dcterms:modified xsi:type="dcterms:W3CDTF">2020-03-05T15:38:26Z</dcterms:modified>
</cp:coreProperties>
</file>